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anett\Documents\Logopädie\"/>
    </mc:Choice>
  </mc:AlternateContent>
  <bookViews>
    <workbookView xWindow="0" yWindow="0" windowWidth="20490" windowHeight="7740"/>
  </bookViews>
  <sheets>
    <sheet name="Tabelle1" sheetId="2" r:id="rId1"/>
    <sheet name="Tabelle2" sheetId="3" r:id="rId2"/>
    <sheet name="Vögel" sheetId="6" r:id="rId3"/>
    <sheet name="Natur" sheetId="7" r:id="rId4"/>
    <sheet name="Brücken" sheetId="8" r:id="rId5"/>
  </sheets>
  <definedNames>
    <definedName name="_xlnm.Print_Area" localSheetId="4">Brücken!$A$1:$I$38</definedName>
    <definedName name="_xlnm.Print_Area" localSheetId="3">Natur!$A$1:$I$38</definedName>
    <definedName name="_xlnm.Print_Area" localSheetId="0">Tabelle1!$A$1:$J$33</definedName>
    <definedName name="_xlnm.Print_Area" localSheetId="1">Tabelle2!$A$1:$W$78</definedName>
    <definedName name="_xlnm.Print_Area" localSheetId="2">Vögel!$A$1:$I$38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423" i="8" l="1"/>
  <c r="H419" i="8"/>
  <c r="F385" i="8"/>
  <c r="H381" i="8"/>
  <c r="F347" i="8"/>
  <c r="H343" i="8"/>
  <c r="F309" i="8"/>
  <c r="H305" i="8"/>
  <c r="F271" i="8"/>
  <c r="H267" i="8"/>
  <c r="F233" i="8"/>
  <c r="H229" i="8"/>
  <c r="F195" i="8"/>
  <c r="H191" i="8"/>
  <c r="F157" i="8"/>
  <c r="H153" i="8"/>
  <c r="F119" i="8"/>
  <c r="H115" i="8"/>
  <c r="F81" i="8"/>
  <c r="H77" i="8"/>
  <c r="F43" i="8"/>
  <c r="H39" i="8"/>
  <c r="F5" i="8"/>
  <c r="H1" i="8"/>
  <c r="F423" i="7"/>
  <c r="H419" i="7"/>
  <c r="F385" i="7"/>
  <c r="H381" i="7"/>
  <c r="F347" i="7"/>
  <c r="H343" i="7"/>
  <c r="F309" i="7"/>
  <c r="H305" i="7"/>
  <c r="F271" i="7"/>
  <c r="H267" i="7"/>
  <c r="F233" i="7"/>
  <c r="H229" i="7"/>
  <c r="F195" i="7"/>
  <c r="H191" i="7"/>
  <c r="F157" i="7"/>
  <c r="H153" i="7"/>
  <c r="F119" i="7"/>
  <c r="H115" i="7"/>
  <c r="F81" i="7"/>
  <c r="H77" i="7"/>
  <c r="F43" i="7"/>
  <c r="H39" i="7"/>
  <c r="F5" i="7"/>
  <c r="H1" i="7"/>
  <c r="C43" i="3" l="1"/>
  <c r="B13" i="2"/>
  <c r="H229" i="6"/>
  <c r="H419" i="6"/>
  <c r="H381" i="6"/>
  <c r="H343" i="6"/>
  <c r="H305" i="6"/>
  <c r="H267" i="6"/>
  <c r="H191" i="6"/>
  <c r="H153" i="6"/>
  <c r="H115" i="6"/>
  <c r="H77" i="6"/>
  <c r="H39" i="6"/>
  <c r="H1" i="6"/>
  <c r="F423" i="6"/>
  <c r="F385" i="6"/>
  <c r="F347" i="6"/>
  <c r="F309" i="6"/>
  <c r="F271" i="6"/>
  <c r="F233" i="6"/>
  <c r="F195" i="6"/>
  <c r="F157" i="6"/>
  <c r="F119" i="6"/>
  <c r="F81" i="6"/>
  <c r="F43" i="6"/>
  <c r="F5" i="6"/>
  <c r="C4" i="3"/>
  <c r="H425" i="8" l="1"/>
  <c r="H311" i="8"/>
  <c r="H83" i="8"/>
  <c r="H7" i="8"/>
  <c r="H121" i="8"/>
  <c r="H197" i="8"/>
  <c r="H45" i="8"/>
  <c r="H349" i="8"/>
  <c r="H273" i="8"/>
  <c r="H387" i="8"/>
  <c r="H235" i="8"/>
  <c r="H159" i="8"/>
  <c r="C9" i="3"/>
  <c r="H273" i="7"/>
  <c r="H83" i="7"/>
  <c r="H349" i="7"/>
  <c r="H159" i="7"/>
  <c r="H235" i="7"/>
  <c r="H311" i="7"/>
  <c r="H387" i="7"/>
  <c r="H45" i="7"/>
  <c r="H425" i="7"/>
  <c r="H121" i="7"/>
  <c r="H197" i="7"/>
  <c r="H7" i="7"/>
  <c r="B2" i="2"/>
  <c r="J43" i="3"/>
  <c r="H121" i="6"/>
  <c r="F121" i="6" s="1"/>
  <c r="E121" i="6" s="1"/>
  <c r="H387" i="6"/>
  <c r="H388" i="6" s="1"/>
  <c r="H389" i="6" s="1"/>
  <c r="H83" i="6"/>
  <c r="H84" i="6" s="1"/>
  <c r="F84" i="6" s="1"/>
  <c r="E84" i="6" s="1"/>
  <c r="H273" i="6"/>
  <c r="H274" i="6" s="1"/>
  <c r="H275" i="6" s="1"/>
  <c r="H235" i="6"/>
  <c r="F235" i="6" s="1"/>
  <c r="E235" i="6" s="1"/>
  <c r="H425" i="6"/>
  <c r="F425" i="6" s="1"/>
  <c r="E425" i="6" s="1"/>
  <c r="H311" i="6"/>
  <c r="H312" i="6" s="1"/>
  <c r="F312" i="6" s="1"/>
  <c r="E312" i="6" s="1"/>
  <c r="H159" i="6"/>
  <c r="F159" i="6" s="1"/>
  <c r="E159" i="6" s="1"/>
  <c r="H45" i="6"/>
  <c r="F44" i="6" s="1"/>
  <c r="H197" i="6"/>
  <c r="H198" i="6" s="1"/>
  <c r="H349" i="6"/>
  <c r="H350" i="6" s="1"/>
  <c r="F350" i="6" s="1"/>
  <c r="E350" i="6" s="1"/>
  <c r="H7" i="6"/>
  <c r="O9" i="3"/>
  <c r="F4" i="2"/>
  <c r="I4" i="2" s="1"/>
  <c r="F5" i="2"/>
  <c r="I5" i="2" s="1"/>
  <c r="B24" i="2" s="1"/>
  <c r="F6" i="2"/>
  <c r="I6" i="2" s="1"/>
  <c r="F7" i="2"/>
  <c r="I7" i="2" s="1"/>
  <c r="B26" i="2" s="1"/>
  <c r="F8" i="2"/>
  <c r="I8" i="2" s="1"/>
  <c r="B27" i="2" s="1"/>
  <c r="F9" i="2"/>
  <c r="I9" i="2" s="1"/>
  <c r="B28" i="2" s="1"/>
  <c r="F10" i="2"/>
  <c r="I10" i="2" s="1"/>
  <c r="B29" i="2" s="1"/>
  <c r="F11" i="2"/>
  <c r="I11" i="2" s="1"/>
  <c r="B30" i="2" s="1"/>
  <c r="F12" i="2"/>
  <c r="I12" i="2" s="1"/>
  <c r="B31" i="2" s="1"/>
  <c r="F13" i="2"/>
  <c r="I13" i="2" s="1"/>
  <c r="B32" i="2" s="1"/>
  <c r="F14" i="2"/>
  <c r="I14" i="2" s="1"/>
  <c r="B33" i="2" s="1"/>
  <c r="F15" i="2"/>
  <c r="I15" i="2" s="1"/>
  <c r="B34" i="2" s="1"/>
  <c r="F16" i="2"/>
  <c r="I16" i="2" s="1"/>
  <c r="B35" i="2" s="1"/>
  <c r="F17" i="2"/>
  <c r="I17" i="2" s="1"/>
  <c r="B36" i="2" s="1"/>
  <c r="F18" i="2"/>
  <c r="I18" i="2" s="1"/>
  <c r="B37" i="2" s="1"/>
  <c r="F19" i="2"/>
  <c r="I19" i="2" s="1"/>
  <c r="B38" i="2" s="1"/>
  <c r="F20" i="2"/>
  <c r="I20" i="2" s="1"/>
  <c r="B39" i="2" s="1"/>
  <c r="F21" i="2"/>
  <c r="I21" i="2" s="1"/>
  <c r="B40" i="2" s="1"/>
  <c r="F22" i="2"/>
  <c r="I22" i="2" s="1"/>
  <c r="B41" i="2" s="1"/>
  <c r="F23" i="2"/>
  <c r="I23" i="2" s="1"/>
  <c r="B42" i="2" s="1"/>
  <c r="F24" i="2"/>
  <c r="I24" i="2" s="1"/>
  <c r="B43" i="2" s="1"/>
  <c r="F25" i="2"/>
  <c r="I25" i="2" s="1"/>
  <c r="B44" i="2" s="1"/>
  <c r="F26" i="2"/>
  <c r="I26" i="2" s="1"/>
  <c r="B45" i="2" s="1"/>
  <c r="F27" i="2"/>
  <c r="I27" i="2" s="1"/>
  <c r="B46" i="2" s="1"/>
  <c r="F28" i="2"/>
  <c r="I28" i="2" s="1"/>
  <c r="B47" i="2" s="1"/>
  <c r="F29" i="2"/>
  <c r="I29" i="2" s="1"/>
  <c r="B48" i="2" s="1"/>
  <c r="F30" i="2"/>
  <c r="I30" i="2" s="1"/>
  <c r="B49" i="2" s="1"/>
  <c r="F31" i="2"/>
  <c r="I31" i="2" s="1"/>
  <c r="B50" i="2" s="1"/>
  <c r="F32" i="2"/>
  <c r="I32" i="2" s="1"/>
  <c r="B51" i="2" s="1"/>
  <c r="F3" i="2"/>
  <c r="I3" i="2" s="1"/>
  <c r="E3" i="2"/>
  <c r="B3" i="2" s="1"/>
  <c r="H160" i="8" l="1"/>
  <c r="F159" i="8"/>
  <c r="E159" i="8" s="1"/>
  <c r="F158" i="8"/>
  <c r="F235" i="8"/>
  <c r="E235" i="8" s="1"/>
  <c r="H236" i="8"/>
  <c r="F234" i="8"/>
  <c r="F386" i="8"/>
  <c r="H388" i="8"/>
  <c r="F387" i="8"/>
  <c r="E387" i="8" s="1"/>
  <c r="F273" i="8"/>
  <c r="E273" i="8" s="1"/>
  <c r="F272" i="8"/>
  <c r="H274" i="8"/>
  <c r="H84" i="8"/>
  <c r="F83" i="8"/>
  <c r="E83" i="8" s="1"/>
  <c r="F82" i="8"/>
  <c r="H350" i="8"/>
  <c r="F348" i="8"/>
  <c r="F349" i="8"/>
  <c r="E349" i="8" s="1"/>
  <c r="H46" i="8"/>
  <c r="F45" i="8"/>
  <c r="E45" i="8" s="1"/>
  <c r="F44" i="8"/>
  <c r="F196" i="8"/>
  <c r="F197" i="8"/>
  <c r="E197" i="8" s="1"/>
  <c r="H198" i="8"/>
  <c r="F121" i="8"/>
  <c r="E121" i="8" s="1"/>
  <c r="H122" i="8"/>
  <c r="F120" i="8"/>
  <c r="H8" i="8"/>
  <c r="F6" i="8"/>
  <c r="G7" i="8"/>
  <c r="F7" i="8"/>
  <c r="E7" i="8" s="1"/>
  <c r="H312" i="8"/>
  <c r="F311" i="8"/>
  <c r="E311" i="8" s="1"/>
  <c r="F310" i="8"/>
  <c r="F424" i="8"/>
  <c r="F425" i="8"/>
  <c r="E425" i="8" s="1"/>
  <c r="H426" i="8"/>
  <c r="F196" i="7"/>
  <c r="F197" i="7"/>
  <c r="E197" i="7" s="1"/>
  <c r="H198" i="7"/>
  <c r="F121" i="7"/>
  <c r="E121" i="7" s="1"/>
  <c r="H122" i="7"/>
  <c r="F120" i="7"/>
  <c r="F425" i="7"/>
  <c r="E425" i="7" s="1"/>
  <c r="H426" i="7"/>
  <c r="F424" i="7"/>
  <c r="F45" i="7"/>
  <c r="E45" i="7" s="1"/>
  <c r="H46" i="7"/>
  <c r="F44" i="7"/>
  <c r="F234" i="7"/>
  <c r="F235" i="7"/>
  <c r="E235" i="7" s="1"/>
  <c r="H236" i="7"/>
  <c r="H388" i="7"/>
  <c r="F387" i="7"/>
  <c r="E387" i="7" s="1"/>
  <c r="F386" i="7"/>
  <c r="F311" i="7"/>
  <c r="E311" i="7" s="1"/>
  <c r="H312" i="7"/>
  <c r="F310" i="7"/>
  <c r="F159" i="7"/>
  <c r="E159" i="7" s="1"/>
  <c r="F158" i="7"/>
  <c r="H160" i="7"/>
  <c r="F6" i="7"/>
  <c r="G7" i="7"/>
  <c r="H8" i="7"/>
  <c r="F7" i="7"/>
  <c r="E7" i="7" s="1"/>
  <c r="F349" i="7"/>
  <c r="E349" i="7" s="1"/>
  <c r="F348" i="7"/>
  <c r="H350" i="7"/>
  <c r="F82" i="7"/>
  <c r="F83" i="7"/>
  <c r="E83" i="7" s="1"/>
  <c r="H84" i="7"/>
  <c r="F272" i="7"/>
  <c r="H274" i="7"/>
  <c r="F273" i="7"/>
  <c r="E273" i="7" s="1"/>
  <c r="F120" i="6"/>
  <c r="H122" i="6"/>
  <c r="H123" i="6" s="1"/>
  <c r="B12" i="2"/>
  <c r="B10" i="2"/>
  <c r="B8" i="2"/>
  <c r="F45" i="6"/>
  <c r="E45" i="6" s="1"/>
  <c r="F82" i="6"/>
  <c r="H85" i="6"/>
  <c r="F85" i="6" s="1"/>
  <c r="E85" i="6" s="1"/>
  <c r="F387" i="6"/>
  <c r="E387" i="6" s="1"/>
  <c r="F386" i="6"/>
  <c r="F388" i="6"/>
  <c r="E388" i="6" s="1"/>
  <c r="F274" i="6"/>
  <c r="E274" i="6" s="1"/>
  <c r="H313" i="6"/>
  <c r="H314" i="6" s="1"/>
  <c r="H236" i="6"/>
  <c r="F236" i="6" s="1"/>
  <c r="E236" i="6" s="1"/>
  <c r="H426" i="6"/>
  <c r="H427" i="6" s="1"/>
  <c r="F234" i="6"/>
  <c r="F424" i="6"/>
  <c r="F158" i="6"/>
  <c r="F273" i="6"/>
  <c r="E273" i="6" s="1"/>
  <c r="F311" i="6"/>
  <c r="E311" i="6" s="1"/>
  <c r="F272" i="6"/>
  <c r="F83" i="6"/>
  <c r="E83" i="6" s="1"/>
  <c r="F196" i="6"/>
  <c r="F349" i="6"/>
  <c r="E349" i="6" s="1"/>
  <c r="H351" i="6"/>
  <c r="F7" i="6"/>
  <c r="E7" i="6" s="1"/>
  <c r="G7" i="6"/>
  <c r="F348" i="6"/>
  <c r="H46" i="6"/>
  <c r="H160" i="6"/>
  <c r="F197" i="6"/>
  <c r="E197" i="6" s="1"/>
  <c r="F310" i="6"/>
  <c r="F389" i="6"/>
  <c r="E389" i="6" s="1"/>
  <c r="H390" i="6"/>
  <c r="F275" i="6"/>
  <c r="E275" i="6" s="1"/>
  <c r="H276" i="6"/>
  <c r="H199" i="6"/>
  <c r="F198" i="6"/>
  <c r="E198" i="6" s="1"/>
  <c r="H8" i="6"/>
  <c r="F6" i="6"/>
  <c r="W48" i="3"/>
  <c r="V48" i="3" s="1"/>
  <c r="U48" i="3" s="1"/>
  <c r="S48" i="3"/>
  <c r="S49" i="3" s="1"/>
  <c r="S50" i="3" s="1"/>
  <c r="R50" i="3" s="1"/>
  <c r="Q50" i="3" s="1"/>
  <c r="O48" i="3"/>
  <c r="N48" i="3" s="1"/>
  <c r="M48" i="3" s="1"/>
  <c r="K48" i="3"/>
  <c r="J47" i="3" s="1"/>
  <c r="G48" i="3"/>
  <c r="G49" i="3" s="1"/>
  <c r="F49" i="3" s="1"/>
  <c r="E49" i="3" s="1"/>
  <c r="C48" i="3"/>
  <c r="B48" i="3" s="1"/>
  <c r="A48" i="3" s="1"/>
  <c r="V46" i="3"/>
  <c r="R46" i="3"/>
  <c r="N46" i="3"/>
  <c r="J46" i="3"/>
  <c r="F46" i="3"/>
  <c r="B46" i="3"/>
  <c r="W9" i="3"/>
  <c r="W10" i="3" s="1"/>
  <c r="W11" i="3" s="1"/>
  <c r="W12" i="3" s="1"/>
  <c r="W13" i="3" s="1"/>
  <c r="W14" i="3" s="1"/>
  <c r="W15" i="3" s="1"/>
  <c r="S9" i="3"/>
  <c r="R9" i="3" s="1"/>
  <c r="Q9" i="3" s="1"/>
  <c r="O10" i="3"/>
  <c r="K9" i="3"/>
  <c r="J9" i="3" s="1"/>
  <c r="I9" i="3" s="1"/>
  <c r="G9" i="3"/>
  <c r="F8" i="3" s="1"/>
  <c r="B8" i="3"/>
  <c r="V7" i="3"/>
  <c r="R7" i="3"/>
  <c r="N7" i="3"/>
  <c r="J7" i="3"/>
  <c r="F7" i="3"/>
  <c r="B7" i="3"/>
  <c r="J4" i="3"/>
  <c r="F426" i="8" l="1"/>
  <c r="E426" i="8" s="1"/>
  <c r="H427" i="8"/>
  <c r="H389" i="8"/>
  <c r="F388" i="8"/>
  <c r="E388" i="8" s="1"/>
  <c r="F122" i="8"/>
  <c r="E122" i="8" s="1"/>
  <c r="H123" i="8"/>
  <c r="H351" i="8"/>
  <c r="F350" i="8"/>
  <c r="E350" i="8" s="1"/>
  <c r="F198" i="8"/>
  <c r="E198" i="8" s="1"/>
  <c r="H199" i="8"/>
  <c r="F84" i="8"/>
  <c r="E84" i="8" s="1"/>
  <c r="H85" i="8"/>
  <c r="H237" i="8"/>
  <c r="F236" i="8"/>
  <c r="E236" i="8" s="1"/>
  <c r="H313" i="8"/>
  <c r="F312" i="8"/>
  <c r="E312" i="8" s="1"/>
  <c r="H275" i="8"/>
  <c r="F274" i="8"/>
  <c r="E274" i="8" s="1"/>
  <c r="H9" i="8"/>
  <c r="F8" i="8"/>
  <c r="E8" i="8" s="1"/>
  <c r="F46" i="8"/>
  <c r="E46" i="8" s="1"/>
  <c r="H47" i="8"/>
  <c r="F160" i="8"/>
  <c r="E160" i="8" s="1"/>
  <c r="H161" i="8"/>
  <c r="F8" i="7"/>
  <c r="E8" i="7" s="1"/>
  <c r="H9" i="7"/>
  <c r="H389" i="7"/>
  <c r="F388" i="7"/>
  <c r="E388" i="7" s="1"/>
  <c r="F84" i="7"/>
  <c r="E84" i="7" s="1"/>
  <c r="H85" i="7"/>
  <c r="H161" i="7"/>
  <c r="F160" i="7"/>
  <c r="E160" i="7" s="1"/>
  <c r="F236" i="7"/>
  <c r="E236" i="7" s="1"/>
  <c r="H237" i="7"/>
  <c r="H123" i="7"/>
  <c r="F122" i="7"/>
  <c r="E122" i="7" s="1"/>
  <c r="H275" i="7"/>
  <c r="F274" i="7"/>
  <c r="E274" i="7" s="1"/>
  <c r="H427" i="7"/>
  <c r="F426" i="7"/>
  <c r="E426" i="7" s="1"/>
  <c r="H351" i="7"/>
  <c r="F350" i="7"/>
  <c r="E350" i="7" s="1"/>
  <c r="H199" i="7"/>
  <c r="F198" i="7"/>
  <c r="E198" i="7" s="1"/>
  <c r="H313" i="7"/>
  <c r="F312" i="7"/>
  <c r="E312" i="7" s="1"/>
  <c r="H47" i="7"/>
  <c r="F46" i="7"/>
  <c r="E46" i="7" s="1"/>
  <c r="F122" i="6"/>
  <c r="E122" i="6" s="1"/>
  <c r="H237" i="6"/>
  <c r="H238" i="6" s="1"/>
  <c r="H86" i="6"/>
  <c r="F86" i="6" s="1"/>
  <c r="E86" i="6" s="1"/>
  <c r="H352" i="6"/>
  <c r="H353" i="6" s="1"/>
  <c r="F313" i="6"/>
  <c r="E313" i="6" s="1"/>
  <c r="F426" i="6"/>
  <c r="E426" i="6" s="1"/>
  <c r="H428" i="6"/>
  <c r="F428" i="6" s="1"/>
  <c r="E428" i="6" s="1"/>
  <c r="F351" i="6"/>
  <c r="E351" i="6" s="1"/>
  <c r="H47" i="6"/>
  <c r="F46" i="6"/>
  <c r="E46" i="6" s="1"/>
  <c r="H9" i="6"/>
  <c r="F9" i="6" s="1"/>
  <c r="E9" i="6" s="1"/>
  <c r="F160" i="6"/>
  <c r="E160" i="6" s="1"/>
  <c r="H161" i="6"/>
  <c r="F427" i="6"/>
  <c r="E427" i="6" s="1"/>
  <c r="H391" i="6"/>
  <c r="F390" i="6"/>
  <c r="E390" i="6" s="1"/>
  <c r="F352" i="6"/>
  <c r="E352" i="6" s="1"/>
  <c r="H315" i="6"/>
  <c r="F314" i="6"/>
  <c r="E314" i="6" s="1"/>
  <c r="H277" i="6"/>
  <c r="F276" i="6"/>
  <c r="E276" i="6" s="1"/>
  <c r="H200" i="6"/>
  <c r="F199" i="6"/>
  <c r="E199" i="6" s="1"/>
  <c r="H124" i="6"/>
  <c r="F123" i="6"/>
  <c r="E123" i="6" s="1"/>
  <c r="F8" i="6"/>
  <c r="E8" i="6" s="1"/>
  <c r="S10" i="3"/>
  <c r="R10" i="3" s="1"/>
  <c r="Q10" i="3" s="1"/>
  <c r="N9" i="3"/>
  <c r="M9" i="3" s="1"/>
  <c r="V10" i="3"/>
  <c r="U10" i="3" s="1"/>
  <c r="B9" i="3"/>
  <c r="A9" i="3" s="1"/>
  <c r="C10" i="3"/>
  <c r="V9" i="3"/>
  <c r="U9" i="3" s="1"/>
  <c r="V11" i="3"/>
  <c r="U11" i="3" s="1"/>
  <c r="V12" i="3"/>
  <c r="U12" i="3" s="1"/>
  <c r="O49" i="3"/>
  <c r="O50" i="3" s="1"/>
  <c r="N50" i="3" s="1"/>
  <c r="M50" i="3" s="1"/>
  <c r="B47" i="3"/>
  <c r="F47" i="3"/>
  <c r="G50" i="3"/>
  <c r="G51" i="3" s="1"/>
  <c r="F51" i="3" s="1"/>
  <c r="E51" i="3" s="1"/>
  <c r="O11" i="3"/>
  <c r="N10" i="3"/>
  <c r="M10" i="3" s="1"/>
  <c r="R8" i="3"/>
  <c r="K10" i="3"/>
  <c r="J10" i="3" s="1"/>
  <c r="I10" i="3" s="1"/>
  <c r="V13" i="3"/>
  <c r="U13" i="3" s="1"/>
  <c r="S51" i="3"/>
  <c r="N8" i="3"/>
  <c r="V14" i="3"/>
  <c r="U14" i="3" s="1"/>
  <c r="F9" i="3"/>
  <c r="E9" i="3" s="1"/>
  <c r="J8" i="3"/>
  <c r="V15" i="3"/>
  <c r="U15" i="3" s="1"/>
  <c r="W16" i="3"/>
  <c r="R49" i="3"/>
  <c r="Q49" i="3" s="1"/>
  <c r="K49" i="3"/>
  <c r="J48" i="3"/>
  <c r="I48" i="3" s="1"/>
  <c r="V8" i="3"/>
  <c r="G10" i="3"/>
  <c r="W49" i="3"/>
  <c r="V47" i="3"/>
  <c r="F48" i="3"/>
  <c r="E48" i="3" s="1"/>
  <c r="C49" i="3"/>
  <c r="R48" i="3"/>
  <c r="Q48" i="3" s="1"/>
  <c r="R47" i="3"/>
  <c r="N47" i="3"/>
  <c r="F161" i="8" l="1"/>
  <c r="E161" i="8" s="1"/>
  <c r="H162" i="8"/>
  <c r="F313" i="8"/>
  <c r="E313" i="8" s="1"/>
  <c r="H314" i="8"/>
  <c r="F351" i="8"/>
  <c r="E351" i="8" s="1"/>
  <c r="H352" i="8"/>
  <c r="F123" i="8"/>
  <c r="E123" i="8" s="1"/>
  <c r="H124" i="8"/>
  <c r="F47" i="8"/>
  <c r="E47" i="8" s="1"/>
  <c r="H48" i="8"/>
  <c r="H238" i="8"/>
  <c r="F237" i="8"/>
  <c r="E237" i="8" s="1"/>
  <c r="F85" i="8"/>
  <c r="E85" i="8" s="1"/>
  <c r="H86" i="8"/>
  <c r="F9" i="8"/>
  <c r="E9" i="8" s="1"/>
  <c r="H10" i="8"/>
  <c r="F389" i="8"/>
  <c r="E389" i="8" s="1"/>
  <c r="H390" i="8"/>
  <c r="F199" i="8"/>
  <c r="E199" i="8" s="1"/>
  <c r="H200" i="8"/>
  <c r="H428" i="8"/>
  <c r="F427" i="8"/>
  <c r="E427" i="8" s="1"/>
  <c r="H276" i="8"/>
  <c r="F275" i="8"/>
  <c r="E275" i="8" s="1"/>
  <c r="F237" i="7"/>
  <c r="E237" i="7" s="1"/>
  <c r="H238" i="7"/>
  <c r="H87" i="6"/>
  <c r="H88" i="6" s="1"/>
  <c r="F9" i="7"/>
  <c r="E9" i="7" s="1"/>
  <c r="H10" i="7"/>
  <c r="F351" i="7"/>
  <c r="E351" i="7" s="1"/>
  <c r="H352" i="7"/>
  <c r="H428" i="7"/>
  <c r="F427" i="7"/>
  <c r="E427" i="7" s="1"/>
  <c r="F275" i="7"/>
  <c r="E275" i="7" s="1"/>
  <c r="H276" i="7"/>
  <c r="F161" i="7"/>
  <c r="E161" i="7" s="1"/>
  <c r="H162" i="7"/>
  <c r="F313" i="7"/>
  <c r="E313" i="7" s="1"/>
  <c r="H314" i="7"/>
  <c r="H48" i="7"/>
  <c r="F47" i="7"/>
  <c r="E47" i="7" s="1"/>
  <c r="F85" i="7"/>
  <c r="E85" i="7" s="1"/>
  <c r="H86" i="7"/>
  <c r="H200" i="7"/>
  <c r="F199" i="7"/>
  <c r="E199" i="7" s="1"/>
  <c r="H124" i="7"/>
  <c r="F123" i="7"/>
  <c r="E123" i="7" s="1"/>
  <c r="H390" i="7"/>
  <c r="F389" i="7"/>
  <c r="E389" i="7" s="1"/>
  <c r="F237" i="6"/>
  <c r="E237" i="6" s="1"/>
  <c r="H429" i="6"/>
  <c r="H430" i="6" s="1"/>
  <c r="H10" i="6"/>
  <c r="F10" i="6" s="1"/>
  <c r="E10" i="6" s="1"/>
  <c r="H48" i="6"/>
  <c r="F47" i="6"/>
  <c r="E47" i="6" s="1"/>
  <c r="H162" i="6"/>
  <c r="F161" i="6"/>
  <c r="E161" i="6" s="1"/>
  <c r="F391" i="6"/>
  <c r="E391" i="6" s="1"/>
  <c r="H392" i="6"/>
  <c r="H354" i="6"/>
  <c r="F353" i="6"/>
  <c r="E353" i="6" s="1"/>
  <c r="H316" i="6"/>
  <c r="F315" i="6"/>
  <c r="E315" i="6" s="1"/>
  <c r="F277" i="6"/>
  <c r="E277" i="6" s="1"/>
  <c r="H278" i="6"/>
  <c r="H239" i="6"/>
  <c r="F238" i="6"/>
  <c r="E238" i="6" s="1"/>
  <c r="H201" i="6"/>
  <c r="F200" i="6"/>
  <c r="E200" i="6" s="1"/>
  <c r="H125" i="6"/>
  <c r="F124" i="6"/>
  <c r="E124" i="6" s="1"/>
  <c r="F87" i="6"/>
  <c r="E87" i="6" s="1"/>
  <c r="N49" i="3"/>
  <c r="M49" i="3" s="1"/>
  <c r="S11" i="3"/>
  <c r="R11" i="3" s="1"/>
  <c r="Q11" i="3" s="1"/>
  <c r="B10" i="3"/>
  <c r="A10" i="3" s="1"/>
  <c r="C11" i="3"/>
  <c r="K11" i="3"/>
  <c r="J11" i="3" s="1"/>
  <c r="I11" i="3" s="1"/>
  <c r="G52" i="3"/>
  <c r="G53" i="3" s="1"/>
  <c r="F50" i="3"/>
  <c r="E50" i="3" s="1"/>
  <c r="O51" i="3"/>
  <c r="N51" i="3" s="1"/>
  <c r="M51" i="3" s="1"/>
  <c r="S52" i="3"/>
  <c r="R51" i="3"/>
  <c r="Q51" i="3" s="1"/>
  <c r="O12" i="3"/>
  <c r="N11" i="3"/>
  <c r="M11" i="3" s="1"/>
  <c r="W17" i="3"/>
  <c r="V16" i="3"/>
  <c r="U16" i="3" s="1"/>
  <c r="B49" i="3"/>
  <c r="A49" i="3" s="1"/>
  <c r="C50" i="3"/>
  <c r="V49" i="3"/>
  <c r="U49" i="3" s="1"/>
  <c r="W50" i="3"/>
  <c r="G11" i="3"/>
  <c r="F10" i="3"/>
  <c r="E10" i="3" s="1"/>
  <c r="J49" i="3"/>
  <c r="I49" i="3" s="1"/>
  <c r="K50" i="3"/>
  <c r="E4" i="2"/>
  <c r="B4" i="2" s="1"/>
  <c r="E5" i="2"/>
  <c r="B5" i="2" s="1"/>
  <c r="E6" i="2"/>
  <c r="E7" i="2"/>
  <c r="E8" i="2"/>
  <c r="E9" i="2"/>
  <c r="B9" i="2" s="1"/>
  <c r="E10" i="2"/>
  <c r="E11" i="2"/>
  <c r="B11" i="2" s="1"/>
  <c r="E12" i="2"/>
  <c r="E13" i="2"/>
  <c r="E14" i="2"/>
  <c r="B14" i="2" s="1"/>
  <c r="E15" i="2"/>
  <c r="B15" i="2" s="1"/>
  <c r="E16" i="2"/>
  <c r="B16" i="2" s="1"/>
  <c r="E17" i="2"/>
  <c r="B17" i="2" s="1"/>
  <c r="E18" i="2"/>
  <c r="B18" i="2" s="1"/>
  <c r="E19" i="2"/>
  <c r="B19" i="2" s="1"/>
  <c r="E20" i="2"/>
  <c r="B20" i="2" s="1"/>
  <c r="E21" i="2"/>
  <c r="B21" i="2" s="1"/>
  <c r="H11" i="8" l="1"/>
  <c r="F10" i="8"/>
  <c r="E10" i="8" s="1"/>
  <c r="H125" i="8"/>
  <c r="F124" i="8"/>
  <c r="E124" i="8" s="1"/>
  <c r="F86" i="8"/>
  <c r="E86" i="8" s="1"/>
  <c r="H87" i="8"/>
  <c r="F276" i="8"/>
  <c r="E276" i="8" s="1"/>
  <c r="H277" i="8"/>
  <c r="H353" i="8"/>
  <c r="F352" i="8"/>
  <c r="E352" i="8" s="1"/>
  <c r="H429" i="8"/>
  <c r="F428" i="8"/>
  <c r="E428" i="8" s="1"/>
  <c r="F200" i="8"/>
  <c r="E200" i="8" s="1"/>
  <c r="H201" i="8"/>
  <c r="F238" i="8"/>
  <c r="E238" i="8" s="1"/>
  <c r="H239" i="8"/>
  <c r="H315" i="8"/>
  <c r="F314" i="8"/>
  <c r="E314" i="8" s="1"/>
  <c r="H391" i="8"/>
  <c r="F390" i="8"/>
  <c r="E390" i="8" s="1"/>
  <c r="H49" i="8"/>
  <c r="F48" i="8"/>
  <c r="E48" i="8" s="1"/>
  <c r="H163" i="8"/>
  <c r="F162" i="8"/>
  <c r="E162" i="8" s="1"/>
  <c r="H391" i="7"/>
  <c r="F390" i="7"/>
  <c r="E390" i="7" s="1"/>
  <c r="H49" i="7"/>
  <c r="F48" i="7"/>
  <c r="E48" i="7" s="1"/>
  <c r="H429" i="7"/>
  <c r="F428" i="7"/>
  <c r="E428" i="7" s="1"/>
  <c r="H315" i="7"/>
  <c r="F314" i="7"/>
  <c r="E314" i="7" s="1"/>
  <c r="H353" i="7"/>
  <c r="F352" i="7"/>
  <c r="E352" i="7" s="1"/>
  <c r="H125" i="7"/>
  <c r="F124" i="7"/>
  <c r="E124" i="7" s="1"/>
  <c r="F86" i="7"/>
  <c r="E86" i="7" s="1"/>
  <c r="H87" i="7"/>
  <c r="F10" i="7"/>
  <c r="E10" i="7" s="1"/>
  <c r="H11" i="7"/>
  <c r="F200" i="7"/>
  <c r="E200" i="7" s="1"/>
  <c r="H201" i="7"/>
  <c r="H239" i="7"/>
  <c r="F238" i="7"/>
  <c r="E238" i="7" s="1"/>
  <c r="F162" i="7"/>
  <c r="E162" i="7" s="1"/>
  <c r="H163" i="7"/>
  <c r="F276" i="7"/>
  <c r="E276" i="7" s="1"/>
  <c r="H277" i="7"/>
  <c r="B7" i="2"/>
  <c r="B6" i="2"/>
  <c r="H11" i="6"/>
  <c r="H12" i="6" s="1"/>
  <c r="F429" i="6"/>
  <c r="E429" i="6" s="1"/>
  <c r="H49" i="6"/>
  <c r="F48" i="6"/>
  <c r="E48" i="6" s="1"/>
  <c r="F162" i="6"/>
  <c r="E162" i="6" s="1"/>
  <c r="H163" i="6"/>
  <c r="F430" i="6"/>
  <c r="E430" i="6" s="1"/>
  <c r="H431" i="6"/>
  <c r="H393" i="6"/>
  <c r="F392" i="6"/>
  <c r="E392" i="6" s="1"/>
  <c r="F354" i="6"/>
  <c r="E354" i="6" s="1"/>
  <c r="H355" i="6"/>
  <c r="F316" i="6"/>
  <c r="E316" i="6" s="1"/>
  <c r="H317" i="6"/>
  <c r="F278" i="6"/>
  <c r="E278" i="6" s="1"/>
  <c r="H279" i="6"/>
  <c r="F239" i="6"/>
  <c r="E239" i="6" s="1"/>
  <c r="H240" i="6"/>
  <c r="F201" i="6"/>
  <c r="E201" i="6" s="1"/>
  <c r="H202" i="6"/>
  <c r="F125" i="6"/>
  <c r="E125" i="6" s="1"/>
  <c r="H126" i="6"/>
  <c r="H89" i="6"/>
  <c r="F88" i="6"/>
  <c r="E88" i="6" s="1"/>
  <c r="F11" i="6"/>
  <c r="E11" i="6" s="1"/>
  <c r="S12" i="3"/>
  <c r="R12" i="3" s="1"/>
  <c r="Q12" i="3" s="1"/>
  <c r="K12" i="3"/>
  <c r="J12" i="3" s="1"/>
  <c r="I12" i="3" s="1"/>
  <c r="F52" i="3"/>
  <c r="E52" i="3" s="1"/>
  <c r="B11" i="3"/>
  <c r="A11" i="3" s="1"/>
  <c r="C12" i="3"/>
  <c r="O52" i="3"/>
  <c r="N52" i="3" s="1"/>
  <c r="M52" i="3" s="1"/>
  <c r="R52" i="3"/>
  <c r="Q52" i="3" s="1"/>
  <c r="S53" i="3"/>
  <c r="O13" i="3"/>
  <c r="N12" i="3"/>
  <c r="M12" i="3" s="1"/>
  <c r="B50" i="3"/>
  <c r="A50" i="3" s="1"/>
  <c r="C51" i="3"/>
  <c r="V17" i="3"/>
  <c r="U17" i="3" s="1"/>
  <c r="W18" i="3"/>
  <c r="J50" i="3"/>
  <c r="I50" i="3" s="1"/>
  <c r="K51" i="3"/>
  <c r="G12" i="3"/>
  <c r="F11" i="3"/>
  <c r="E11" i="3" s="1"/>
  <c r="F53" i="3"/>
  <c r="E53" i="3" s="1"/>
  <c r="G54" i="3"/>
  <c r="W51" i="3"/>
  <c r="V50" i="3"/>
  <c r="U50" i="3" s="1"/>
  <c r="H392" i="8" l="1"/>
  <c r="F391" i="8"/>
  <c r="E391" i="8" s="1"/>
  <c r="G351" i="8"/>
  <c r="F87" i="8"/>
  <c r="E87" i="8" s="1"/>
  <c r="H88" i="8"/>
  <c r="H430" i="8"/>
  <c r="F429" i="8"/>
  <c r="E429" i="8" s="1"/>
  <c r="F125" i="8"/>
  <c r="E125" i="8" s="1"/>
  <c r="H126" i="8"/>
  <c r="H164" i="8"/>
  <c r="F163" i="8"/>
  <c r="E163" i="8" s="1"/>
  <c r="H240" i="8"/>
  <c r="F239" i="8"/>
  <c r="E239" i="8" s="1"/>
  <c r="F315" i="8"/>
  <c r="E315" i="8" s="1"/>
  <c r="H316" i="8"/>
  <c r="F353" i="8"/>
  <c r="E353" i="8" s="1"/>
  <c r="H354" i="8"/>
  <c r="G10" i="8"/>
  <c r="G159" i="8"/>
  <c r="F49" i="8"/>
  <c r="E49" i="8" s="1"/>
  <c r="H50" i="8"/>
  <c r="H12" i="8"/>
  <c r="F11" i="8"/>
  <c r="E11" i="8" s="1"/>
  <c r="F277" i="8"/>
  <c r="E277" i="8" s="1"/>
  <c r="H278" i="8"/>
  <c r="G426" i="8"/>
  <c r="H202" i="8"/>
  <c r="F201" i="8"/>
  <c r="E201" i="8" s="1"/>
  <c r="F163" i="7"/>
  <c r="E163" i="7" s="1"/>
  <c r="H164" i="7"/>
  <c r="H316" i="7"/>
  <c r="F315" i="7"/>
  <c r="E315" i="7" s="1"/>
  <c r="H12" i="7"/>
  <c r="F11" i="7"/>
  <c r="E11" i="7" s="1"/>
  <c r="F239" i="7"/>
  <c r="E239" i="7" s="1"/>
  <c r="H240" i="7"/>
  <c r="H430" i="7"/>
  <c r="F429" i="7"/>
  <c r="E429" i="7" s="1"/>
  <c r="F125" i="7"/>
  <c r="E125" i="7" s="1"/>
  <c r="H126" i="7"/>
  <c r="F49" i="7"/>
  <c r="E49" i="7" s="1"/>
  <c r="H50" i="7"/>
  <c r="H88" i="7"/>
  <c r="F87" i="7"/>
  <c r="E87" i="7" s="1"/>
  <c r="G351" i="7"/>
  <c r="G159" i="7"/>
  <c r="H278" i="7"/>
  <c r="F277" i="7"/>
  <c r="E277" i="7" s="1"/>
  <c r="F201" i="7"/>
  <c r="E201" i="7" s="1"/>
  <c r="H202" i="7"/>
  <c r="H354" i="7"/>
  <c r="F353" i="7"/>
  <c r="E353" i="7" s="1"/>
  <c r="H392" i="7"/>
  <c r="F391" i="7"/>
  <c r="E391" i="7" s="1"/>
  <c r="B23" i="2"/>
  <c r="G275" i="8" s="1"/>
  <c r="B25" i="2"/>
  <c r="G47" i="8" s="1"/>
  <c r="B22" i="2"/>
  <c r="G425" i="8" s="1"/>
  <c r="F163" i="6"/>
  <c r="E163" i="6" s="1"/>
  <c r="H164" i="6"/>
  <c r="H50" i="6"/>
  <c r="F49" i="6"/>
  <c r="E49" i="6" s="1"/>
  <c r="H432" i="6"/>
  <c r="F431" i="6"/>
  <c r="E431" i="6" s="1"/>
  <c r="F393" i="6"/>
  <c r="E393" i="6" s="1"/>
  <c r="H394" i="6"/>
  <c r="F355" i="6"/>
  <c r="E355" i="6" s="1"/>
  <c r="H356" i="6"/>
  <c r="F317" i="6"/>
  <c r="E317" i="6" s="1"/>
  <c r="H318" i="6"/>
  <c r="F279" i="6"/>
  <c r="E279" i="6" s="1"/>
  <c r="H280" i="6"/>
  <c r="F240" i="6"/>
  <c r="E240" i="6" s="1"/>
  <c r="H241" i="6"/>
  <c r="H203" i="6"/>
  <c r="F202" i="6"/>
  <c r="E202" i="6" s="1"/>
  <c r="H127" i="6"/>
  <c r="F126" i="6"/>
  <c r="E126" i="6" s="1"/>
  <c r="H90" i="6"/>
  <c r="F89" i="6"/>
  <c r="E89" i="6" s="1"/>
  <c r="S13" i="3"/>
  <c r="S14" i="3" s="1"/>
  <c r="R14" i="3" s="1"/>
  <c r="Q14" i="3" s="1"/>
  <c r="H13" i="6"/>
  <c r="F12" i="6"/>
  <c r="E12" i="6" s="1"/>
  <c r="O53" i="3"/>
  <c r="N53" i="3" s="1"/>
  <c r="M53" i="3" s="1"/>
  <c r="K13" i="3"/>
  <c r="K14" i="3" s="1"/>
  <c r="B12" i="3"/>
  <c r="A12" i="3" s="1"/>
  <c r="C13" i="3"/>
  <c r="R53" i="3"/>
  <c r="Q53" i="3" s="1"/>
  <c r="S54" i="3"/>
  <c r="O14" i="3"/>
  <c r="N13" i="3"/>
  <c r="M13" i="3" s="1"/>
  <c r="W19" i="3"/>
  <c r="V18" i="3"/>
  <c r="U18" i="3" s="1"/>
  <c r="V51" i="3"/>
  <c r="U51" i="3" s="1"/>
  <c r="W52" i="3"/>
  <c r="G55" i="3"/>
  <c r="F54" i="3"/>
  <c r="E54" i="3" s="1"/>
  <c r="B51" i="3"/>
  <c r="A51" i="3" s="1"/>
  <c r="C52" i="3"/>
  <c r="J51" i="3"/>
  <c r="I51" i="3" s="1"/>
  <c r="K52" i="3"/>
  <c r="G13" i="3"/>
  <c r="F12" i="3"/>
  <c r="E12" i="3" s="1"/>
  <c r="G311" i="7" l="1"/>
  <c r="G313" i="8"/>
  <c r="G122" i="8"/>
  <c r="G121" i="8"/>
  <c r="G124" i="8"/>
  <c r="G160" i="8"/>
  <c r="G239" i="8"/>
  <c r="G86" i="8"/>
  <c r="G276" i="8"/>
  <c r="G235" i="8"/>
  <c r="G9" i="8"/>
  <c r="G85" i="8"/>
  <c r="G46" i="8"/>
  <c r="G239" i="7"/>
  <c r="G125" i="8"/>
  <c r="H279" i="8"/>
  <c r="G278" i="8"/>
  <c r="F278" i="8"/>
  <c r="E278" i="8" s="1"/>
  <c r="H51" i="8"/>
  <c r="F50" i="8"/>
  <c r="E50" i="8" s="1"/>
  <c r="G50" i="8"/>
  <c r="G427" i="8"/>
  <c r="G353" i="8"/>
  <c r="F240" i="8"/>
  <c r="E240" i="8" s="1"/>
  <c r="H241" i="8"/>
  <c r="G240" i="8"/>
  <c r="G429" i="8"/>
  <c r="G389" i="8"/>
  <c r="G277" i="8"/>
  <c r="G49" i="8"/>
  <c r="G48" i="8"/>
  <c r="G163" i="8"/>
  <c r="G430" i="8"/>
  <c r="F430" i="8"/>
  <c r="E430" i="8" s="1"/>
  <c r="H431" i="8"/>
  <c r="G387" i="8"/>
  <c r="H355" i="8"/>
  <c r="G354" i="8"/>
  <c r="F354" i="8"/>
  <c r="E354" i="8" s="1"/>
  <c r="F316" i="8"/>
  <c r="E316" i="8" s="1"/>
  <c r="G316" i="8"/>
  <c r="H317" i="8"/>
  <c r="G314" i="8"/>
  <c r="G312" i="8"/>
  <c r="G350" i="8"/>
  <c r="G200" i="8"/>
  <c r="G274" i="8"/>
  <c r="G315" i="8"/>
  <c r="F164" i="8"/>
  <c r="E164" i="8" s="1"/>
  <c r="G164" i="8"/>
  <c r="H165" i="8"/>
  <c r="G162" i="8"/>
  <c r="G45" i="8"/>
  <c r="G352" i="8"/>
  <c r="G197" i="8"/>
  <c r="G199" i="8"/>
  <c r="G126" i="8"/>
  <c r="F126" i="8"/>
  <c r="E126" i="8" s="1"/>
  <c r="H127" i="8"/>
  <c r="G201" i="8"/>
  <c r="G198" i="8"/>
  <c r="G238" i="8"/>
  <c r="G161" i="8"/>
  <c r="G428" i="8"/>
  <c r="G236" i="8"/>
  <c r="H203" i="8"/>
  <c r="G202" i="8"/>
  <c r="F202" i="8"/>
  <c r="E202" i="8" s="1"/>
  <c r="G349" i="8"/>
  <c r="G237" i="8"/>
  <c r="G311" i="8"/>
  <c r="G87" i="8"/>
  <c r="G391" i="8"/>
  <c r="G390" i="8"/>
  <c r="G11" i="8"/>
  <c r="G273" i="8"/>
  <c r="G83" i="8"/>
  <c r="G8" i="8"/>
  <c r="F88" i="8"/>
  <c r="E88" i="8" s="1"/>
  <c r="G88" i="8"/>
  <c r="H89" i="8"/>
  <c r="G392" i="8"/>
  <c r="H393" i="8"/>
  <c r="F392" i="8"/>
  <c r="E392" i="8" s="1"/>
  <c r="G123" i="8"/>
  <c r="H13" i="8"/>
  <c r="G12" i="8"/>
  <c r="F12" i="8"/>
  <c r="E12" i="8" s="1"/>
  <c r="G388" i="8"/>
  <c r="G84" i="8"/>
  <c r="G200" i="7"/>
  <c r="G122" i="7"/>
  <c r="G312" i="7"/>
  <c r="G125" i="7"/>
  <c r="G390" i="7"/>
  <c r="G50" i="7"/>
  <c r="F50" i="7"/>
  <c r="E50" i="7" s="1"/>
  <c r="H51" i="7"/>
  <c r="G160" i="7"/>
  <c r="G45" i="7"/>
  <c r="G389" i="7"/>
  <c r="G428" i="7"/>
  <c r="G47" i="7"/>
  <c r="F392" i="7"/>
  <c r="E392" i="7" s="1"/>
  <c r="H393" i="7"/>
  <c r="G392" i="7"/>
  <c r="G388" i="7"/>
  <c r="G275" i="7"/>
  <c r="G429" i="7"/>
  <c r="G425" i="7"/>
  <c r="F12" i="7"/>
  <c r="E12" i="7" s="1"/>
  <c r="H13" i="7"/>
  <c r="G12" i="7"/>
  <c r="G198" i="7"/>
  <c r="G391" i="7"/>
  <c r="G352" i="7"/>
  <c r="G123" i="7"/>
  <c r="G126" i="7"/>
  <c r="H127" i="7"/>
  <c r="F126" i="7"/>
  <c r="E126" i="7" s="1"/>
  <c r="H431" i="7"/>
  <c r="G430" i="7"/>
  <c r="F430" i="7"/>
  <c r="E430" i="7" s="1"/>
  <c r="G46" i="7"/>
  <c r="F202" i="7"/>
  <c r="E202" i="7" s="1"/>
  <c r="H203" i="7"/>
  <c r="G202" i="7"/>
  <c r="G313" i="7"/>
  <c r="G161" i="7"/>
  <c r="H241" i="7"/>
  <c r="F240" i="7"/>
  <c r="E240" i="7" s="1"/>
  <c r="G240" i="7"/>
  <c r="G238" i="7"/>
  <c r="G83" i="7"/>
  <c r="G237" i="7"/>
  <c r="G353" i="7"/>
  <c r="G86" i="7"/>
  <c r="H355" i="7"/>
  <c r="G354" i="7"/>
  <c r="F354" i="7"/>
  <c r="E354" i="7" s="1"/>
  <c r="G199" i="7"/>
  <c r="G48" i="7"/>
  <c r="G316" i="7"/>
  <c r="F316" i="7"/>
  <c r="E316" i="7" s="1"/>
  <c r="H317" i="7"/>
  <c r="G349" i="7"/>
  <c r="G8" i="7"/>
  <c r="G84" i="7"/>
  <c r="G201" i="7"/>
  <c r="G315" i="7"/>
  <c r="G276" i="7"/>
  <c r="G121" i="7"/>
  <c r="F164" i="7"/>
  <c r="E164" i="7" s="1"/>
  <c r="H165" i="7"/>
  <c r="G164" i="7"/>
  <c r="G49" i="7"/>
  <c r="G162" i="7"/>
  <c r="G350" i="7"/>
  <c r="G85" i="7"/>
  <c r="G273" i="7"/>
  <c r="G10" i="7"/>
  <c r="G426" i="7"/>
  <c r="G235" i="7"/>
  <c r="G314" i="7"/>
  <c r="G387" i="7"/>
  <c r="G236" i="7"/>
  <c r="G427" i="7"/>
  <c r="G9" i="7"/>
  <c r="G277" i="7"/>
  <c r="G88" i="7"/>
  <c r="H89" i="7"/>
  <c r="F88" i="7"/>
  <c r="E88" i="7" s="1"/>
  <c r="G274" i="7"/>
  <c r="G163" i="7"/>
  <c r="G197" i="7"/>
  <c r="G278" i="7"/>
  <c r="F278" i="7"/>
  <c r="E278" i="7" s="1"/>
  <c r="H279" i="7"/>
  <c r="G87" i="7"/>
  <c r="G124" i="7"/>
  <c r="G11" i="7"/>
  <c r="G351" i="6"/>
  <c r="G124" i="6"/>
  <c r="G425" i="6"/>
  <c r="G159" i="6"/>
  <c r="G278" i="6"/>
  <c r="G354" i="6"/>
  <c r="G316" i="6"/>
  <c r="G162" i="6"/>
  <c r="G201" i="6"/>
  <c r="G315" i="6"/>
  <c r="G241" i="6"/>
  <c r="G197" i="6"/>
  <c r="G84" i="6"/>
  <c r="G163" i="6"/>
  <c r="G238" i="6"/>
  <c r="G11" i="6"/>
  <c r="G9" i="6"/>
  <c r="G239" i="6"/>
  <c r="G279" i="6"/>
  <c r="G240" i="6"/>
  <c r="G48" i="6"/>
  <c r="G88" i="6"/>
  <c r="G235" i="6"/>
  <c r="G46" i="6"/>
  <c r="G50" i="6"/>
  <c r="G273" i="6"/>
  <c r="G198" i="6"/>
  <c r="G318" i="6"/>
  <c r="G350" i="6"/>
  <c r="G277" i="6"/>
  <c r="G121" i="6"/>
  <c r="G388" i="6"/>
  <c r="G314" i="6"/>
  <c r="G426" i="6"/>
  <c r="G430" i="6"/>
  <c r="G429" i="6"/>
  <c r="G122" i="6"/>
  <c r="G274" i="6"/>
  <c r="G236" i="6"/>
  <c r="G387" i="6"/>
  <c r="G427" i="6"/>
  <c r="G13" i="6"/>
  <c r="G161" i="6"/>
  <c r="G390" i="6"/>
  <c r="G428" i="6"/>
  <c r="G356" i="6"/>
  <c r="G83" i="6"/>
  <c r="G160" i="6"/>
  <c r="G237" i="6"/>
  <c r="G391" i="6"/>
  <c r="G87" i="6"/>
  <c r="G86" i="6"/>
  <c r="G12" i="6"/>
  <c r="G203" i="6"/>
  <c r="G10" i="6"/>
  <c r="G313" i="6"/>
  <c r="G49" i="6"/>
  <c r="G199" i="6"/>
  <c r="G200" i="6"/>
  <c r="G90" i="6"/>
  <c r="G392" i="6"/>
  <c r="G47" i="6"/>
  <c r="G311" i="6"/>
  <c r="G85" i="6"/>
  <c r="G431" i="6"/>
  <c r="G349" i="6"/>
  <c r="G355" i="6"/>
  <c r="G317" i="6"/>
  <c r="G8" i="6"/>
  <c r="G275" i="6"/>
  <c r="G432" i="6"/>
  <c r="G280" i="6"/>
  <c r="G389" i="6"/>
  <c r="G353" i="6"/>
  <c r="G164" i="6"/>
  <c r="G393" i="6"/>
  <c r="G276" i="6"/>
  <c r="G352" i="6"/>
  <c r="G45" i="6"/>
  <c r="G125" i="6"/>
  <c r="G394" i="6"/>
  <c r="G127" i="6"/>
  <c r="G123" i="6"/>
  <c r="G89" i="6"/>
  <c r="G202" i="6"/>
  <c r="G126" i="6"/>
  <c r="G312" i="6"/>
  <c r="H51" i="6"/>
  <c r="G51" i="6" s="1"/>
  <c r="F50" i="6"/>
  <c r="E50" i="6" s="1"/>
  <c r="H165" i="6"/>
  <c r="G165" i="6" s="1"/>
  <c r="F164" i="6"/>
  <c r="E164" i="6" s="1"/>
  <c r="H433" i="6"/>
  <c r="G433" i="6" s="1"/>
  <c r="F432" i="6"/>
  <c r="E432" i="6" s="1"/>
  <c r="H395" i="6"/>
  <c r="G395" i="6" s="1"/>
  <c r="F394" i="6"/>
  <c r="E394" i="6" s="1"/>
  <c r="H357" i="6"/>
  <c r="G357" i="6" s="1"/>
  <c r="F356" i="6"/>
  <c r="E356" i="6" s="1"/>
  <c r="H319" i="6"/>
  <c r="G319" i="6" s="1"/>
  <c r="F318" i="6"/>
  <c r="E318" i="6" s="1"/>
  <c r="F280" i="6"/>
  <c r="E280" i="6" s="1"/>
  <c r="H281" i="6"/>
  <c r="G281" i="6" s="1"/>
  <c r="F241" i="6"/>
  <c r="E241" i="6" s="1"/>
  <c r="H242" i="6"/>
  <c r="G242" i="6" s="1"/>
  <c r="H204" i="6"/>
  <c r="G204" i="6" s="1"/>
  <c r="F203" i="6"/>
  <c r="E203" i="6" s="1"/>
  <c r="H128" i="6"/>
  <c r="G128" i="6" s="1"/>
  <c r="F127" i="6"/>
  <c r="E127" i="6" s="1"/>
  <c r="H91" i="6"/>
  <c r="G91" i="6" s="1"/>
  <c r="F90" i="6"/>
  <c r="E90" i="6" s="1"/>
  <c r="S15" i="3"/>
  <c r="S16" i="3" s="1"/>
  <c r="R13" i="3"/>
  <c r="Q13" i="3" s="1"/>
  <c r="F13" i="6"/>
  <c r="E13" i="6" s="1"/>
  <c r="H14" i="6"/>
  <c r="G14" i="6" s="1"/>
  <c r="J13" i="3"/>
  <c r="I13" i="3" s="1"/>
  <c r="O54" i="3"/>
  <c r="N54" i="3" s="1"/>
  <c r="M54" i="3" s="1"/>
  <c r="B13" i="3"/>
  <c r="A13" i="3" s="1"/>
  <c r="C14" i="3"/>
  <c r="R54" i="3"/>
  <c r="Q54" i="3" s="1"/>
  <c r="S55" i="3"/>
  <c r="O15" i="3"/>
  <c r="N14" i="3"/>
  <c r="M14" i="3" s="1"/>
  <c r="W53" i="3"/>
  <c r="V52" i="3"/>
  <c r="U52" i="3" s="1"/>
  <c r="G14" i="3"/>
  <c r="F13" i="3"/>
  <c r="E13" i="3" s="1"/>
  <c r="F55" i="3"/>
  <c r="E55" i="3" s="1"/>
  <c r="G56" i="3"/>
  <c r="J52" i="3"/>
  <c r="I52" i="3" s="1"/>
  <c r="K53" i="3"/>
  <c r="B52" i="3"/>
  <c r="A52" i="3" s="1"/>
  <c r="C53" i="3"/>
  <c r="V19" i="3"/>
  <c r="U19" i="3" s="1"/>
  <c r="W20" i="3"/>
  <c r="J14" i="3"/>
  <c r="I14" i="3" s="1"/>
  <c r="K15" i="3"/>
  <c r="F355" i="8" l="1"/>
  <c r="E355" i="8" s="1"/>
  <c r="G355" i="8"/>
  <c r="H356" i="8"/>
  <c r="G241" i="8"/>
  <c r="F241" i="8"/>
  <c r="E241" i="8" s="1"/>
  <c r="H242" i="8"/>
  <c r="G393" i="8"/>
  <c r="F393" i="8"/>
  <c r="E393" i="8" s="1"/>
  <c r="H394" i="8"/>
  <c r="H128" i="8"/>
  <c r="G127" i="8"/>
  <c r="F127" i="8"/>
  <c r="E127" i="8" s="1"/>
  <c r="G431" i="8"/>
  <c r="F431" i="8"/>
  <c r="E431" i="8" s="1"/>
  <c r="H432" i="8"/>
  <c r="G89" i="8"/>
  <c r="H90" i="8"/>
  <c r="F89" i="8"/>
  <c r="E89" i="8" s="1"/>
  <c r="H166" i="8"/>
  <c r="F165" i="8"/>
  <c r="E165" i="8" s="1"/>
  <c r="G165" i="8"/>
  <c r="H52" i="8"/>
  <c r="G51" i="8"/>
  <c r="F51" i="8"/>
  <c r="E51" i="8" s="1"/>
  <c r="F203" i="8"/>
  <c r="E203" i="8" s="1"/>
  <c r="G203" i="8"/>
  <c r="H204" i="8"/>
  <c r="H318" i="8"/>
  <c r="G317" i="8"/>
  <c r="F317" i="8"/>
  <c r="E317" i="8" s="1"/>
  <c r="H14" i="8"/>
  <c r="F13" i="8"/>
  <c r="E13" i="8" s="1"/>
  <c r="G13" i="8"/>
  <c r="H280" i="8"/>
  <c r="G279" i="8"/>
  <c r="F279" i="8"/>
  <c r="E279" i="8" s="1"/>
  <c r="H242" i="7"/>
  <c r="F241" i="7"/>
  <c r="E241" i="7" s="1"/>
  <c r="G241" i="7"/>
  <c r="G393" i="7"/>
  <c r="F393" i="7"/>
  <c r="E393" i="7" s="1"/>
  <c r="H394" i="7"/>
  <c r="H166" i="7"/>
  <c r="F165" i="7"/>
  <c r="E165" i="7" s="1"/>
  <c r="G165" i="7"/>
  <c r="H356" i="7"/>
  <c r="F355" i="7"/>
  <c r="E355" i="7" s="1"/>
  <c r="G355" i="7"/>
  <c r="F203" i="7"/>
  <c r="E203" i="7" s="1"/>
  <c r="H204" i="7"/>
  <c r="G203" i="7"/>
  <c r="H14" i="7"/>
  <c r="F13" i="7"/>
  <c r="E13" i="7" s="1"/>
  <c r="G13" i="7"/>
  <c r="H90" i="7"/>
  <c r="F89" i="7"/>
  <c r="E89" i="7" s="1"/>
  <c r="G89" i="7"/>
  <c r="G279" i="7"/>
  <c r="F279" i="7"/>
  <c r="E279" i="7" s="1"/>
  <c r="H280" i="7"/>
  <c r="H52" i="7"/>
  <c r="G51" i="7"/>
  <c r="F51" i="7"/>
  <c r="E51" i="7" s="1"/>
  <c r="F317" i="7"/>
  <c r="E317" i="7" s="1"/>
  <c r="G317" i="7"/>
  <c r="H318" i="7"/>
  <c r="F431" i="7"/>
  <c r="E431" i="7" s="1"/>
  <c r="H432" i="7"/>
  <c r="G431" i="7"/>
  <c r="H128" i="7"/>
  <c r="F127" i="7"/>
  <c r="E127" i="7" s="1"/>
  <c r="G127" i="7"/>
  <c r="H166" i="6"/>
  <c r="G166" i="6" s="1"/>
  <c r="F165" i="6"/>
  <c r="E165" i="6" s="1"/>
  <c r="H52" i="6"/>
  <c r="G52" i="6" s="1"/>
  <c r="F51" i="6"/>
  <c r="E51" i="6" s="1"/>
  <c r="H434" i="6"/>
  <c r="G434" i="6" s="1"/>
  <c r="F433" i="6"/>
  <c r="E433" i="6" s="1"/>
  <c r="H396" i="6"/>
  <c r="G396" i="6" s="1"/>
  <c r="F395" i="6"/>
  <c r="E395" i="6" s="1"/>
  <c r="H358" i="6"/>
  <c r="G358" i="6" s="1"/>
  <c r="F357" i="6"/>
  <c r="E357" i="6" s="1"/>
  <c r="F319" i="6"/>
  <c r="E319" i="6" s="1"/>
  <c r="H320" i="6"/>
  <c r="G320" i="6" s="1"/>
  <c r="H282" i="6"/>
  <c r="G282" i="6" s="1"/>
  <c r="F281" i="6"/>
  <c r="E281" i="6" s="1"/>
  <c r="F242" i="6"/>
  <c r="E242" i="6" s="1"/>
  <c r="H243" i="6"/>
  <c r="G243" i="6" s="1"/>
  <c r="F204" i="6"/>
  <c r="E204" i="6" s="1"/>
  <c r="H205" i="6"/>
  <c r="G205" i="6" s="1"/>
  <c r="F128" i="6"/>
  <c r="E128" i="6" s="1"/>
  <c r="H129" i="6"/>
  <c r="G129" i="6" s="1"/>
  <c r="H92" i="6"/>
  <c r="G92" i="6" s="1"/>
  <c r="F91" i="6"/>
  <c r="E91" i="6" s="1"/>
  <c r="R15" i="3"/>
  <c r="Q15" i="3" s="1"/>
  <c r="H15" i="6"/>
  <c r="G15" i="6" s="1"/>
  <c r="F14" i="6"/>
  <c r="E14" i="6" s="1"/>
  <c r="O55" i="3"/>
  <c r="N55" i="3" s="1"/>
  <c r="M55" i="3" s="1"/>
  <c r="B14" i="3"/>
  <c r="A14" i="3" s="1"/>
  <c r="C15" i="3"/>
  <c r="O16" i="3"/>
  <c r="N15" i="3"/>
  <c r="M15" i="3" s="1"/>
  <c r="S56" i="3"/>
  <c r="R55" i="3"/>
  <c r="Q55" i="3" s="1"/>
  <c r="G57" i="3"/>
  <c r="F56" i="3"/>
  <c r="E56" i="3" s="1"/>
  <c r="B53" i="3"/>
  <c r="A53" i="3" s="1"/>
  <c r="C54" i="3"/>
  <c r="J15" i="3"/>
  <c r="I15" i="3" s="1"/>
  <c r="K16" i="3"/>
  <c r="R16" i="3"/>
  <c r="Q16" i="3" s="1"/>
  <c r="S17" i="3"/>
  <c r="G15" i="3"/>
  <c r="F14" i="3"/>
  <c r="E14" i="3" s="1"/>
  <c r="J53" i="3"/>
  <c r="I53" i="3" s="1"/>
  <c r="K54" i="3"/>
  <c r="W21" i="3"/>
  <c r="V20" i="3"/>
  <c r="U20" i="3" s="1"/>
  <c r="V53" i="3"/>
  <c r="U53" i="3" s="1"/>
  <c r="W54" i="3"/>
  <c r="F280" i="8" l="1"/>
  <c r="E280" i="8" s="1"/>
  <c r="H281" i="8"/>
  <c r="G280" i="8"/>
  <c r="H53" i="8"/>
  <c r="F52" i="8"/>
  <c r="E52" i="8" s="1"/>
  <c r="G52" i="8"/>
  <c r="G128" i="8"/>
  <c r="H129" i="8"/>
  <c r="F128" i="8"/>
  <c r="E128" i="8" s="1"/>
  <c r="H395" i="8"/>
  <c r="F394" i="8"/>
  <c r="E394" i="8" s="1"/>
  <c r="G394" i="8"/>
  <c r="H15" i="8"/>
  <c r="F14" i="8"/>
  <c r="E14" i="8" s="1"/>
  <c r="G14" i="8"/>
  <c r="H167" i="8"/>
  <c r="G166" i="8"/>
  <c r="F166" i="8"/>
  <c r="E166" i="8" s="1"/>
  <c r="G242" i="8"/>
  <c r="H243" i="8"/>
  <c r="F242" i="8"/>
  <c r="E242" i="8" s="1"/>
  <c r="H91" i="8"/>
  <c r="G90" i="8"/>
  <c r="F90" i="8"/>
  <c r="E90" i="8" s="1"/>
  <c r="G318" i="8"/>
  <c r="H319" i="8"/>
  <c r="F318" i="8"/>
  <c r="E318" i="8" s="1"/>
  <c r="H205" i="8"/>
  <c r="F204" i="8"/>
  <c r="E204" i="8" s="1"/>
  <c r="G204" i="8"/>
  <c r="H433" i="8"/>
  <c r="G432" i="8"/>
  <c r="F432" i="8"/>
  <c r="E432" i="8" s="1"/>
  <c r="G356" i="8"/>
  <c r="F356" i="8"/>
  <c r="E356" i="8" s="1"/>
  <c r="H357" i="8"/>
  <c r="G128" i="7"/>
  <c r="H129" i="7"/>
  <c r="F128" i="7"/>
  <c r="E128" i="7" s="1"/>
  <c r="H357" i="7"/>
  <c r="G356" i="7"/>
  <c r="F356" i="7"/>
  <c r="E356" i="7" s="1"/>
  <c r="F280" i="7"/>
  <c r="E280" i="7" s="1"/>
  <c r="H281" i="7"/>
  <c r="G280" i="7"/>
  <c r="G432" i="7"/>
  <c r="H433" i="7"/>
  <c r="F432" i="7"/>
  <c r="E432" i="7" s="1"/>
  <c r="H91" i="7"/>
  <c r="G90" i="7"/>
  <c r="F90" i="7"/>
  <c r="E90" i="7" s="1"/>
  <c r="G166" i="7"/>
  <c r="H167" i="7"/>
  <c r="F166" i="7"/>
  <c r="E166" i="7" s="1"/>
  <c r="G318" i="7"/>
  <c r="F318" i="7"/>
  <c r="E318" i="7" s="1"/>
  <c r="H319" i="7"/>
  <c r="H395" i="7"/>
  <c r="F394" i="7"/>
  <c r="E394" i="7" s="1"/>
  <c r="G394" i="7"/>
  <c r="G14" i="7"/>
  <c r="F14" i="7"/>
  <c r="E14" i="7" s="1"/>
  <c r="H15" i="7"/>
  <c r="H205" i="7"/>
  <c r="G204" i="7"/>
  <c r="F204" i="7"/>
  <c r="E204" i="7" s="1"/>
  <c r="G52" i="7"/>
  <c r="H53" i="7"/>
  <c r="F52" i="7"/>
  <c r="E52" i="7" s="1"/>
  <c r="G242" i="7"/>
  <c r="F242" i="7"/>
  <c r="E242" i="7" s="1"/>
  <c r="H243" i="7"/>
  <c r="H53" i="6"/>
  <c r="G53" i="6" s="1"/>
  <c r="F52" i="6"/>
  <c r="E52" i="6" s="1"/>
  <c r="F166" i="6"/>
  <c r="E166" i="6" s="1"/>
  <c r="H167" i="6"/>
  <c r="G167" i="6" s="1"/>
  <c r="F434" i="6"/>
  <c r="E434" i="6" s="1"/>
  <c r="H435" i="6"/>
  <c r="G435" i="6" s="1"/>
  <c r="H397" i="6"/>
  <c r="G397" i="6" s="1"/>
  <c r="F396" i="6"/>
  <c r="E396" i="6" s="1"/>
  <c r="F358" i="6"/>
  <c r="E358" i="6" s="1"/>
  <c r="H359" i="6"/>
  <c r="G359" i="6" s="1"/>
  <c r="F320" i="6"/>
  <c r="E320" i="6" s="1"/>
  <c r="H321" i="6"/>
  <c r="G321" i="6" s="1"/>
  <c r="F282" i="6"/>
  <c r="E282" i="6" s="1"/>
  <c r="H283" i="6"/>
  <c r="G283" i="6" s="1"/>
  <c r="F243" i="6"/>
  <c r="E243" i="6" s="1"/>
  <c r="H244" i="6"/>
  <c r="G244" i="6" s="1"/>
  <c r="F205" i="6"/>
  <c r="E205" i="6" s="1"/>
  <c r="H206" i="6"/>
  <c r="G206" i="6" s="1"/>
  <c r="F129" i="6"/>
  <c r="E129" i="6" s="1"/>
  <c r="H130" i="6"/>
  <c r="G130" i="6" s="1"/>
  <c r="H93" i="6"/>
  <c r="G93" i="6" s="1"/>
  <c r="F92" i="6"/>
  <c r="E92" i="6" s="1"/>
  <c r="F15" i="6"/>
  <c r="E15" i="6" s="1"/>
  <c r="H16" i="6"/>
  <c r="G16" i="6" s="1"/>
  <c r="O56" i="3"/>
  <c r="O57" i="3" s="1"/>
  <c r="B15" i="3"/>
  <c r="A15" i="3" s="1"/>
  <c r="C16" i="3"/>
  <c r="N16" i="3"/>
  <c r="M16" i="3" s="1"/>
  <c r="O17" i="3"/>
  <c r="S57" i="3"/>
  <c r="R56" i="3"/>
  <c r="Q56" i="3" s="1"/>
  <c r="K17" i="3"/>
  <c r="J16" i="3"/>
  <c r="I16" i="3" s="1"/>
  <c r="W55" i="3"/>
  <c r="V54" i="3"/>
  <c r="U54" i="3" s="1"/>
  <c r="J54" i="3"/>
  <c r="I54" i="3" s="1"/>
  <c r="K55" i="3"/>
  <c r="B54" i="3"/>
  <c r="A54" i="3" s="1"/>
  <c r="C55" i="3"/>
  <c r="V21" i="3"/>
  <c r="U21" i="3" s="1"/>
  <c r="W22" i="3"/>
  <c r="F15" i="3"/>
  <c r="E15" i="3" s="1"/>
  <c r="G16" i="3"/>
  <c r="F57" i="3"/>
  <c r="E57" i="3" s="1"/>
  <c r="G58" i="3"/>
  <c r="S18" i="3"/>
  <c r="R17" i="3"/>
  <c r="Q17" i="3" s="1"/>
  <c r="F91" i="8" l="1"/>
  <c r="E91" i="8" s="1"/>
  <c r="H92" i="8"/>
  <c r="G91" i="8"/>
  <c r="G395" i="8"/>
  <c r="F395" i="8"/>
  <c r="E395" i="8" s="1"/>
  <c r="H396" i="8"/>
  <c r="G243" i="8"/>
  <c r="H244" i="8"/>
  <c r="F243" i="8"/>
  <c r="E243" i="8" s="1"/>
  <c r="G129" i="8"/>
  <c r="H130" i="8"/>
  <c r="F129" i="8"/>
  <c r="E129" i="8" s="1"/>
  <c r="H434" i="8"/>
  <c r="G433" i="8"/>
  <c r="F433" i="8"/>
  <c r="E433" i="8" s="1"/>
  <c r="F357" i="8"/>
  <c r="E357" i="8" s="1"/>
  <c r="G357" i="8"/>
  <c r="H358" i="8"/>
  <c r="G205" i="8"/>
  <c r="H206" i="8"/>
  <c r="F205" i="8"/>
  <c r="E205" i="8" s="1"/>
  <c r="F167" i="8"/>
  <c r="E167" i="8" s="1"/>
  <c r="G167" i="8"/>
  <c r="H168" i="8"/>
  <c r="H54" i="8"/>
  <c r="G53" i="8"/>
  <c r="F53" i="8"/>
  <c r="E53" i="8" s="1"/>
  <c r="F319" i="8"/>
  <c r="E319" i="8" s="1"/>
  <c r="G319" i="8"/>
  <c r="H320" i="8"/>
  <c r="H282" i="8"/>
  <c r="G281" i="8"/>
  <c r="F281" i="8"/>
  <c r="E281" i="8" s="1"/>
  <c r="H16" i="8"/>
  <c r="G15" i="8"/>
  <c r="F15" i="8"/>
  <c r="E15" i="8" s="1"/>
  <c r="F395" i="7"/>
  <c r="E395" i="7" s="1"/>
  <c r="G395" i="7"/>
  <c r="H396" i="7"/>
  <c r="H320" i="7"/>
  <c r="G319" i="7"/>
  <c r="F319" i="7"/>
  <c r="E319" i="7" s="1"/>
  <c r="H434" i="7"/>
  <c r="G433" i="7"/>
  <c r="F433" i="7"/>
  <c r="E433" i="7" s="1"/>
  <c r="F53" i="7"/>
  <c r="E53" i="7" s="1"/>
  <c r="H54" i="7"/>
  <c r="G53" i="7"/>
  <c r="F281" i="7"/>
  <c r="E281" i="7" s="1"/>
  <c r="H282" i="7"/>
  <c r="G281" i="7"/>
  <c r="G167" i="7"/>
  <c r="F167" i="7"/>
  <c r="E167" i="7" s="1"/>
  <c r="H168" i="7"/>
  <c r="F243" i="7"/>
  <c r="E243" i="7" s="1"/>
  <c r="H244" i="7"/>
  <c r="G243" i="7"/>
  <c r="H206" i="7"/>
  <c r="F205" i="7"/>
  <c r="E205" i="7" s="1"/>
  <c r="G205" i="7"/>
  <c r="H358" i="7"/>
  <c r="G357" i="7"/>
  <c r="F357" i="7"/>
  <c r="E357" i="7" s="1"/>
  <c r="F15" i="7"/>
  <c r="E15" i="7" s="1"/>
  <c r="G15" i="7"/>
  <c r="H16" i="7"/>
  <c r="H130" i="7"/>
  <c r="G129" i="7"/>
  <c r="F129" i="7"/>
  <c r="E129" i="7" s="1"/>
  <c r="F91" i="7"/>
  <c r="E91" i="7" s="1"/>
  <c r="H92" i="7"/>
  <c r="G91" i="7"/>
  <c r="H168" i="6"/>
  <c r="G168" i="6" s="1"/>
  <c r="F167" i="6"/>
  <c r="E167" i="6" s="1"/>
  <c r="H54" i="6"/>
  <c r="G54" i="6" s="1"/>
  <c r="F53" i="6"/>
  <c r="E53" i="6" s="1"/>
  <c r="H436" i="6"/>
  <c r="G436" i="6" s="1"/>
  <c r="F435" i="6"/>
  <c r="E435" i="6" s="1"/>
  <c r="F397" i="6"/>
  <c r="E397" i="6" s="1"/>
  <c r="H398" i="6"/>
  <c r="G398" i="6" s="1"/>
  <c r="F359" i="6"/>
  <c r="E359" i="6" s="1"/>
  <c r="H360" i="6"/>
  <c r="G360" i="6" s="1"/>
  <c r="H322" i="6"/>
  <c r="G322" i="6" s="1"/>
  <c r="F321" i="6"/>
  <c r="E321" i="6" s="1"/>
  <c r="F283" i="6"/>
  <c r="E283" i="6" s="1"/>
  <c r="H284" i="6"/>
  <c r="G284" i="6" s="1"/>
  <c r="H245" i="6"/>
  <c r="G245" i="6" s="1"/>
  <c r="F244" i="6"/>
  <c r="E244" i="6" s="1"/>
  <c r="H207" i="6"/>
  <c r="G207" i="6" s="1"/>
  <c r="F206" i="6"/>
  <c r="E206" i="6" s="1"/>
  <c r="H131" i="6"/>
  <c r="G131" i="6" s="1"/>
  <c r="F130" i="6"/>
  <c r="E130" i="6" s="1"/>
  <c r="F93" i="6"/>
  <c r="E93" i="6" s="1"/>
  <c r="H94" i="6"/>
  <c r="G94" i="6" s="1"/>
  <c r="H17" i="6"/>
  <c r="G17" i="6" s="1"/>
  <c r="F16" i="6"/>
  <c r="E16" i="6" s="1"/>
  <c r="N56" i="3"/>
  <c r="M56" i="3" s="1"/>
  <c r="B16" i="3"/>
  <c r="A16" i="3" s="1"/>
  <c r="C17" i="3"/>
  <c r="O18" i="3"/>
  <c r="N17" i="3"/>
  <c r="M17" i="3" s="1"/>
  <c r="S58" i="3"/>
  <c r="R57" i="3"/>
  <c r="Q57" i="3" s="1"/>
  <c r="J55" i="3"/>
  <c r="I55" i="3" s="1"/>
  <c r="K56" i="3"/>
  <c r="R18" i="3"/>
  <c r="Q18" i="3" s="1"/>
  <c r="S19" i="3"/>
  <c r="V55" i="3"/>
  <c r="U55" i="3" s="1"/>
  <c r="W56" i="3"/>
  <c r="G17" i="3"/>
  <c r="F16" i="3"/>
  <c r="E16" i="3" s="1"/>
  <c r="W23" i="3"/>
  <c r="V22" i="3"/>
  <c r="U22" i="3" s="1"/>
  <c r="O58" i="3"/>
  <c r="N57" i="3"/>
  <c r="M57" i="3" s="1"/>
  <c r="G59" i="3"/>
  <c r="F58" i="3"/>
  <c r="E58" i="3" s="1"/>
  <c r="B55" i="3"/>
  <c r="A55" i="3" s="1"/>
  <c r="C56" i="3"/>
  <c r="J17" i="3"/>
  <c r="I17" i="3" s="1"/>
  <c r="K18" i="3"/>
  <c r="H17" i="8" l="1"/>
  <c r="F16" i="8"/>
  <c r="E16" i="8" s="1"/>
  <c r="G16" i="8"/>
  <c r="F168" i="8"/>
  <c r="E168" i="8" s="1"/>
  <c r="G168" i="8"/>
  <c r="H169" i="8"/>
  <c r="G206" i="8"/>
  <c r="F206" i="8"/>
  <c r="E206" i="8" s="1"/>
  <c r="H207" i="8"/>
  <c r="H245" i="8"/>
  <c r="G244" i="8"/>
  <c r="F244" i="8"/>
  <c r="E244" i="8" s="1"/>
  <c r="G282" i="8"/>
  <c r="F282" i="8"/>
  <c r="E282" i="8" s="1"/>
  <c r="H283" i="8"/>
  <c r="G130" i="8"/>
  <c r="H131" i="8"/>
  <c r="F130" i="8"/>
  <c r="E130" i="8" s="1"/>
  <c r="H321" i="8"/>
  <c r="G320" i="8"/>
  <c r="F320" i="8"/>
  <c r="E320" i="8" s="1"/>
  <c r="G358" i="8"/>
  <c r="F358" i="8"/>
  <c r="E358" i="8" s="1"/>
  <c r="H359" i="8"/>
  <c r="H397" i="8"/>
  <c r="G396" i="8"/>
  <c r="F396" i="8"/>
  <c r="E396" i="8" s="1"/>
  <c r="G92" i="8"/>
  <c r="F92" i="8"/>
  <c r="E92" i="8" s="1"/>
  <c r="H93" i="8"/>
  <c r="G54" i="8"/>
  <c r="F54" i="8"/>
  <c r="E54" i="8" s="1"/>
  <c r="H55" i="8"/>
  <c r="G434" i="8"/>
  <c r="F434" i="8"/>
  <c r="E434" i="8" s="1"/>
  <c r="H435" i="8"/>
  <c r="G244" i="7"/>
  <c r="H245" i="7"/>
  <c r="F244" i="7"/>
  <c r="E244" i="7" s="1"/>
  <c r="H131" i="7"/>
  <c r="F130" i="7"/>
  <c r="E130" i="7" s="1"/>
  <c r="G130" i="7"/>
  <c r="G434" i="7"/>
  <c r="H435" i="7"/>
  <c r="F434" i="7"/>
  <c r="E434" i="7" s="1"/>
  <c r="G206" i="7"/>
  <c r="F206" i="7"/>
  <c r="E206" i="7" s="1"/>
  <c r="H207" i="7"/>
  <c r="G16" i="7"/>
  <c r="H17" i="7"/>
  <c r="F16" i="7"/>
  <c r="E16" i="7" s="1"/>
  <c r="F168" i="7"/>
  <c r="E168" i="7" s="1"/>
  <c r="G168" i="7"/>
  <c r="H169" i="7"/>
  <c r="G92" i="7"/>
  <c r="H93" i="7"/>
  <c r="F92" i="7"/>
  <c r="E92" i="7" s="1"/>
  <c r="H321" i="7"/>
  <c r="G320" i="7"/>
  <c r="F320" i="7"/>
  <c r="E320" i="7" s="1"/>
  <c r="F396" i="7"/>
  <c r="E396" i="7" s="1"/>
  <c r="G396" i="7"/>
  <c r="H397" i="7"/>
  <c r="H55" i="7"/>
  <c r="F54" i="7"/>
  <c r="E54" i="7" s="1"/>
  <c r="G54" i="7"/>
  <c r="G282" i="7"/>
  <c r="F282" i="7"/>
  <c r="E282" i="7" s="1"/>
  <c r="H283" i="7"/>
  <c r="H359" i="7"/>
  <c r="G358" i="7"/>
  <c r="F358" i="7"/>
  <c r="E358" i="7" s="1"/>
  <c r="F54" i="6"/>
  <c r="E54" i="6" s="1"/>
  <c r="H55" i="6"/>
  <c r="G55" i="6" s="1"/>
  <c r="H169" i="6"/>
  <c r="G169" i="6" s="1"/>
  <c r="F168" i="6"/>
  <c r="E168" i="6" s="1"/>
  <c r="H437" i="6"/>
  <c r="G437" i="6" s="1"/>
  <c r="F436" i="6"/>
  <c r="E436" i="6" s="1"/>
  <c r="F398" i="6"/>
  <c r="E398" i="6" s="1"/>
  <c r="H399" i="6"/>
  <c r="G399" i="6" s="1"/>
  <c r="H361" i="6"/>
  <c r="G361" i="6" s="1"/>
  <c r="F360" i="6"/>
  <c r="E360" i="6" s="1"/>
  <c r="F322" i="6"/>
  <c r="E322" i="6" s="1"/>
  <c r="H323" i="6"/>
  <c r="G323" i="6" s="1"/>
  <c r="F284" i="6"/>
  <c r="E284" i="6" s="1"/>
  <c r="H285" i="6"/>
  <c r="G285" i="6" s="1"/>
  <c r="H246" i="6"/>
  <c r="G246" i="6" s="1"/>
  <c r="F245" i="6"/>
  <c r="E245" i="6" s="1"/>
  <c r="H208" i="6"/>
  <c r="G208" i="6" s="1"/>
  <c r="F207" i="6"/>
  <c r="E207" i="6" s="1"/>
  <c r="H132" i="6"/>
  <c r="G132" i="6" s="1"/>
  <c r="F131" i="6"/>
  <c r="E131" i="6" s="1"/>
  <c r="F94" i="6"/>
  <c r="E94" i="6" s="1"/>
  <c r="H95" i="6"/>
  <c r="G95" i="6" s="1"/>
  <c r="F17" i="6"/>
  <c r="E17" i="6" s="1"/>
  <c r="H18" i="6"/>
  <c r="G18" i="6" s="1"/>
  <c r="B17" i="3"/>
  <c r="A17" i="3" s="1"/>
  <c r="C18" i="3"/>
  <c r="R58" i="3"/>
  <c r="Q58" i="3" s="1"/>
  <c r="S59" i="3"/>
  <c r="O19" i="3"/>
  <c r="N18" i="3"/>
  <c r="M18" i="3" s="1"/>
  <c r="K19" i="3"/>
  <c r="J18" i="3"/>
  <c r="I18" i="3" s="1"/>
  <c r="F59" i="3"/>
  <c r="E59" i="3" s="1"/>
  <c r="G60" i="3"/>
  <c r="W57" i="3"/>
  <c r="V56" i="3"/>
  <c r="U56" i="3" s="1"/>
  <c r="B56" i="3"/>
  <c r="A56" i="3" s="1"/>
  <c r="C57" i="3"/>
  <c r="F17" i="3"/>
  <c r="E17" i="3" s="1"/>
  <c r="G18" i="3"/>
  <c r="N58" i="3"/>
  <c r="M58" i="3" s="1"/>
  <c r="O59" i="3"/>
  <c r="S20" i="3"/>
  <c r="R19" i="3"/>
  <c r="Q19" i="3" s="1"/>
  <c r="V23" i="3"/>
  <c r="U23" i="3" s="1"/>
  <c r="W24" i="3"/>
  <c r="J56" i="3"/>
  <c r="I56" i="3" s="1"/>
  <c r="K57" i="3"/>
  <c r="H398" i="8" l="1"/>
  <c r="G397" i="8"/>
  <c r="F397" i="8"/>
  <c r="E397" i="8" s="1"/>
  <c r="H246" i="8"/>
  <c r="F245" i="8"/>
  <c r="E245" i="8" s="1"/>
  <c r="G245" i="8"/>
  <c r="G55" i="8"/>
  <c r="H56" i="8"/>
  <c r="F55" i="8"/>
  <c r="E55" i="8" s="1"/>
  <c r="F207" i="8"/>
  <c r="E207" i="8" s="1"/>
  <c r="H208" i="8"/>
  <c r="G207" i="8"/>
  <c r="H436" i="8"/>
  <c r="G435" i="8"/>
  <c r="F435" i="8"/>
  <c r="E435" i="8" s="1"/>
  <c r="F321" i="8"/>
  <c r="E321" i="8" s="1"/>
  <c r="G321" i="8"/>
  <c r="H322" i="8"/>
  <c r="H18" i="8"/>
  <c r="G17" i="8"/>
  <c r="F17" i="8"/>
  <c r="E17" i="8" s="1"/>
  <c r="G93" i="8"/>
  <c r="F93" i="8"/>
  <c r="E93" i="8" s="1"/>
  <c r="H94" i="8"/>
  <c r="H132" i="8"/>
  <c r="G131" i="8"/>
  <c r="F131" i="8"/>
  <c r="E131" i="8" s="1"/>
  <c r="G359" i="8"/>
  <c r="F359" i="8"/>
  <c r="E359" i="8" s="1"/>
  <c r="H360" i="8"/>
  <c r="G283" i="8"/>
  <c r="H284" i="8"/>
  <c r="F283" i="8"/>
  <c r="E283" i="8" s="1"/>
  <c r="H170" i="8"/>
  <c r="G169" i="8"/>
  <c r="F169" i="8"/>
  <c r="E169" i="8" s="1"/>
  <c r="H284" i="7"/>
  <c r="G283" i="7"/>
  <c r="F283" i="7"/>
  <c r="E283" i="7" s="1"/>
  <c r="H94" i="7"/>
  <c r="G93" i="7"/>
  <c r="F93" i="7"/>
  <c r="E93" i="7" s="1"/>
  <c r="G435" i="7"/>
  <c r="F435" i="7"/>
  <c r="E435" i="7" s="1"/>
  <c r="H436" i="7"/>
  <c r="G169" i="7"/>
  <c r="F169" i="7"/>
  <c r="E169" i="7" s="1"/>
  <c r="H170" i="7"/>
  <c r="G321" i="7"/>
  <c r="H322" i="7"/>
  <c r="F321" i="7"/>
  <c r="E321" i="7" s="1"/>
  <c r="H56" i="7"/>
  <c r="G55" i="7"/>
  <c r="F55" i="7"/>
  <c r="E55" i="7" s="1"/>
  <c r="H132" i="7"/>
  <c r="G131" i="7"/>
  <c r="F131" i="7"/>
  <c r="E131" i="7" s="1"/>
  <c r="H398" i="7"/>
  <c r="F397" i="7"/>
  <c r="E397" i="7" s="1"/>
  <c r="G397" i="7"/>
  <c r="G359" i="7"/>
  <c r="H360" i="7"/>
  <c r="F359" i="7"/>
  <c r="E359" i="7" s="1"/>
  <c r="H18" i="7"/>
  <c r="G17" i="7"/>
  <c r="F17" i="7"/>
  <c r="E17" i="7" s="1"/>
  <c r="H246" i="7"/>
  <c r="G245" i="7"/>
  <c r="F245" i="7"/>
  <c r="E245" i="7" s="1"/>
  <c r="H208" i="7"/>
  <c r="F207" i="7"/>
  <c r="E207" i="7" s="1"/>
  <c r="G207" i="7"/>
  <c r="H170" i="6"/>
  <c r="G170" i="6" s="1"/>
  <c r="F169" i="6"/>
  <c r="E169" i="6" s="1"/>
  <c r="F55" i="6"/>
  <c r="E55" i="6" s="1"/>
  <c r="H56" i="6"/>
  <c r="G56" i="6" s="1"/>
  <c r="H438" i="6"/>
  <c r="G438" i="6" s="1"/>
  <c r="F437" i="6"/>
  <c r="E437" i="6" s="1"/>
  <c r="F399" i="6"/>
  <c r="E399" i="6" s="1"/>
  <c r="H400" i="6"/>
  <c r="G400" i="6" s="1"/>
  <c r="H362" i="6"/>
  <c r="G362" i="6" s="1"/>
  <c r="F361" i="6"/>
  <c r="E361" i="6" s="1"/>
  <c r="F323" i="6"/>
  <c r="E323" i="6" s="1"/>
  <c r="H324" i="6"/>
  <c r="G324" i="6" s="1"/>
  <c r="H286" i="6"/>
  <c r="G286" i="6" s="1"/>
  <c r="F285" i="6"/>
  <c r="E285" i="6" s="1"/>
  <c r="H247" i="6"/>
  <c r="G247" i="6" s="1"/>
  <c r="F246" i="6"/>
  <c r="E246" i="6" s="1"/>
  <c r="F208" i="6"/>
  <c r="E208" i="6" s="1"/>
  <c r="H209" i="6"/>
  <c r="G209" i="6" s="1"/>
  <c r="F132" i="6"/>
  <c r="E132" i="6" s="1"/>
  <c r="H133" i="6"/>
  <c r="G133" i="6" s="1"/>
  <c r="H96" i="6"/>
  <c r="G96" i="6" s="1"/>
  <c r="F95" i="6"/>
  <c r="E95" i="6" s="1"/>
  <c r="H19" i="6"/>
  <c r="G19" i="6" s="1"/>
  <c r="F18" i="6"/>
  <c r="E18" i="6" s="1"/>
  <c r="B18" i="3"/>
  <c r="A18" i="3" s="1"/>
  <c r="C19" i="3"/>
  <c r="O20" i="3"/>
  <c r="N19" i="3"/>
  <c r="M19" i="3" s="1"/>
  <c r="S60" i="3"/>
  <c r="R59" i="3"/>
  <c r="Q59" i="3" s="1"/>
  <c r="V57" i="3"/>
  <c r="U57" i="3" s="1"/>
  <c r="W58" i="3"/>
  <c r="J57" i="3"/>
  <c r="I57" i="3" s="1"/>
  <c r="K58" i="3"/>
  <c r="S21" i="3"/>
  <c r="R20" i="3"/>
  <c r="Q20" i="3" s="1"/>
  <c r="O60" i="3"/>
  <c r="N59" i="3"/>
  <c r="M59" i="3" s="1"/>
  <c r="G61" i="3"/>
  <c r="F60" i="3"/>
  <c r="E60" i="3" s="1"/>
  <c r="G19" i="3"/>
  <c r="F18" i="3"/>
  <c r="E18" i="3" s="1"/>
  <c r="B57" i="3"/>
  <c r="A57" i="3" s="1"/>
  <c r="C58" i="3"/>
  <c r="W25" i="3"/>
  <c r="V24" i="3"/>
  <c r="U24" i="3" s="1"/>
  <c r="K20" i="3"/>
  <c r="J19" i="3"/>
  <c r="I19" i="3" s="1"/>
  <c r="F208" i="8" l="1"/>
  <c r="E208" i="8" s="1"/>
  <c r="H209" i="8"/>
  <c r="G208" i="8"/>
  <c r="F170" i="8"/>
  <c r="E170" i="8" s="1"/>
  <c r="H171" i="8"/>
  <c r="G170" i="8"/>
  <c r="F284" i="8"/>
  <c r="E284" i="8" s="1"/>
  <c r="G284" i="8"/>
  <c r="H285" i="8"/>
  <c r="H57" i="8"/>
  <c r="F56" i="8"/>
  <c r="E56" i="8" s="1"/>
  <c r="G56" i="8"/>
  <c r="H19" i="8"/>
  <c r="G18" i="8"/>
  <c r="F18" i="8"/>
  <c r="E18" i="8" s="1"/>
  <c r="H361" i="8"/>
  <c r="G360" i="8"/>
  <c r="F360" i="8"/>
  <c r="E360" i="8" s="1"/>
  <c r="F322" i="8"/>
  <c r="E322" i="8" s="1"/>
  <c r="G322" i="8"/>
  <c r="H323" i="8"/>
  <c r="H95" i="8"/>
  <c r="F94" i="8"/>
  <c r="E94" i="8" s="1"/>
  <c r="G94" i="8"/>
  <c r="H247" i="8"/>
  <c r="F246" i="8"/>
  <c r="E246" i="8" s="1"/>
  <c r="G246" i="8"/>
  <c r="H133" i="8"/>
  <c r="F132" i="8"/>
  <c r="E132" i="8" s="1"/>
  <c r="G132" i="8"/>
  <c r="F436" i="8"/>
  <c r="E436" i="8" s="1"/>
  <c r="H437" i="8"/>
  <c r="G436" i="8"/>
  <c r="H399" i="8"/>
  <c r="F398" i="8"/>
  <c r="E398" i="8" s="1"/>
  <c r="G398" i="8"/>
  <c r="H171" i="7"/>
  <c r="G170" i="7"/>
  <c r="F170" i="7"/>
  <c r="E170" i="7" s="1"/>
  <c r="G436" i="7"/>
  <c r="F436" i="7"/>
  <c r="E436" i="7" s="1"/>
  <c r="H437" i="7"/>
  <c r="F246" i="7"/>
  <c r="E246" i="7" s="1"/>
  <c r="H247" i="7"/>
  <c r="G246" i="7"/>
  <c r="H133" i="7"/>
  <c r="G132" i="7"/>
  <c r="F132" i="7"/>
  <c r="E132" i="7" s="1"/>
  <c r="F398" i="7"/>
  <c r="E398" i="7" s="1"/>
  <c r="G398" i="7"/>
  <c r="H399" i="7"/>
  <c r="G18" i="7"/>
  <c r="F18" i="7"/>
  <c r="E18" i="7" s="1"/>
  <c r="H19" i="7"/>
  <c r="F56" i="7"/>
  <c r="E56" i="7" s="1"/>
  <c r="G56" i="7"/>
  <c r="H57" i="7"/>
  <c r="H95" i="7"/>
  <c r="F94" i="7"/>
  <c r="E94" i="7" s="1"/>
  <c r="G94" i="7"/>
  <c r="F208" i="7"/>
  <c r="E208" i="7" s="1"/>
  <c r="G208" i="7"/>
  <c r="H209" i="7"/>
  <c r="F360" i="7"/>
  <c r="E360" i="7" s="1"/>
  <c r="H361" i="7"/>
  <c r="G360" i="7"/>
  <c r="H323" i="7"/>
  <c r="G322" i="7"/>
  <c r="F322" i="7"/>
  <c r="E322" i="7" s="1"/>
  <c r="F284" i="7"/>
  <c r="E284" i="7" s="1"/>
  <c r="G284" i="7"/>
  <c r="H285" i="7"/>
  <c r="H57" i="6"/>
  <c r="G57" i="6" s="1"/>
  <c r="F56" i="6"/>
  <c r="E56" i="6" s="1"/>
  <c r="F170" i="6"/>
  <c r="E170" i="6" s="1"/>
  <c r="H171" i="6"/>
  <c r="G171" i="6" s="1"/>
  <c r="F438" i="6"/>
  <c r="E438" i="6" s="1"/>
  <c r="H439" i="6"/>
  <c r="G439" i="6" s="1"/>
  <c r="H401" i="6"/>
  <c r="G401" i="6" s="1"/>
  <c r="F400" i="6"/>
  <c r="E400" i="6" s="1"/>
  <c r="F362" i="6"/>
  <c r="E362" i="6" s="1"/>
  <c r="H363" i="6"/>
  <c r="G363" i="6" s="1"/>
  <c r="F324" i="6"/>
  <c r="E324" i="6" s="1"/>
  <c r="H325" i="6"/>
  <c r="G325" i="6" s="1"/>
  <c r="F286" i="6"/>
  <c r="E286" i="6" s="1"/>
  <c r="H287" i="6"/>
  <c r="G287" i="6" s="1"/>
  <c r="F247" i="6"/>
  <c r="E247" i="6" s="1"/>
  <c r="H248" i="6"/>
  <c r="G248" i="6" s="1"/>
  <c r="F209" i="6"/>
  <c r="E209" i="6" s="1"/>
  <c r="H210" i="6"/>
  <c r="G210" i="6" s="1"/>
  <c r="F133" i="6"/>
  <c r="E133" i="6" s="1"/>
  <c r="H134" i="6"/>
  <c r="G134" i="6" s="1"/>
  <c r="H97" i="6"/>
  <c r="G97" i="6" s="1"/>
  <c r="F96" i="6"/>
  <c r="E96" i="6" s="1"/>
  <c r="F19" i="6"/>
  <c r="E19" i="6" s="1"/>
  <c r="H20" i="6"/>
  <c r="G20" i="6" s="1"/>
  <c r="C20" i="3"/>
  <c r="B19" i="3"/>
  <c r="A19" i="3" s="1"/>
  <c r="R60" i="3"/>
  <c r="Q60" i="3" s="1"/>
  <c r="S61" i="3"/>
  <c r="O21" i="3"/>
  <c r="N20" i="3"/>
  <c r="M20" i="3" s="1"/>
  <c r="V25" i="3"/>
  <c r="U25" i="3" s="1"/>
  <c r="W26" i="3"/>
  <c r="N60" i="3"/>
  <c r="M60" i="3" s="1"/>
  <c r="O61" i="3"/>
  <c r="J58" i="3"/>
  <c r="I58" i="3" s="1"/>
  <c r="K59" i="3"/>
  <c r="K21" i="3"/>
  <c r="J20" i="3"/>
  <c r="I20" i="3" s="1"/>
  <c r="B58" i="3"/>
  <c r="A58" i="3" s="1"/>
  <c r="C59" i="3"/>
  <c r="S22" i="3"/>
  <c r="R21" i="3"/>
  <c r="Q21" i="3" s="1"/>
  <c r="F19" i="3"/>
  <c r="E19" i="3" s="1"/>
  <c r="G20" i="3"/>
  <c r="W59" i="3"/>
  <c r="V58" i="3"/>
  <c r="U58" i="3" s="1"/>
  <c r="F61" i="3"/>
  <c r="E61" i="3" s="1"/>
  <c r="G62" i="3"/>
  <c r="H58" i="8" l="1"/>
  <c r="G57" i="8"/>
  <c r="F57" i="8"/>
  <c r="E57" i="8" s="1"/>
  <c r="H324" i="8"/>
  <c r="G323" i="8"/>
  <c r="F323" i="8"/>
  <c r="E323" i="8" s="1"/>
  <c r="H286" i="8"/>
  <c r="G285" i="8"/>
  <c r="F285" i="8"/>
  <c r="E285" i="8" s="1"/>
  <c r="H438" i="8"/>
  <c r="G437" i="8"/>
  <c r="F437" i="8"/>
  <c r="E437" i="8" s="1"/>
  <c r="H400" i="8"/>
  <c r="G399" i="8"/>
  <c r="F399" i="8"/>
  <c r="E399" i="8" s="1"/>
  <c r="G171" i="8"/>
  <c r="H172" i="8"/>
  <c r="F171" i="8"/>
  <c r="E171" i="8" s="1"/>
  <c r="G133" i="8"/>
  <c r="F133" i="8"/>
  <c r="E133" i="8" s="1"/>
  <c r="H134" i="8"/>
  <c r="H362" i="8"/>
  <c r="F361" i="8"/>
  <c r="E361" i="8" s="1"/>
  <c r="G361" i="8"/>
  <c r="H96" i="8"/>
  <c r="F95" i="8"/>
  <c r="E95" i="8" s="1"/>
  <c r="G95" i="8"/>
  <c r="G209" i="8"/>
  <c r="F209" i="8"/>
  <c r="E209" i="8" s="1"/>
  <c r="H210" i="8"/>
  <c r="H248" i="8"/>
  <c r="F247" i="8"/>
  <c r="E247" i="8" s="1"/>
  <c r="G247" i="8"/>
  <c r="H20" i="8"/>
  <c r="F19" i="8"/>
  <c r="E19" i="8" s="1"/>
  <c r="G19" i="8"/>
  <c r="G285" i="7"/>
  <c r="F285" i="7"/>
  <c r="E285" i="7" s="1"/>
  <c r="H286" i="7"/>
  <c r="G95" i="7"/>
  <c r="F95" i="7"/>
  <c r="E95" i="7" s="1"/>
  <c r="H96" i="7"/>
  <c r="H134" i="7"/>
  <c r="F133" i="7"/>
  <c r="E133" i="7" s="1"/>
  <c r="G133" i="7"/>
  <c r="H58" i="7"/>
  <c r="G57" i="7"/>
  <c r="F57" i="7"/>
  <c r="E57" i="7" s="1"/>
  <c r="H324" i="7"/>
  <c r="F323" i="7"/>
  <c r="E323" i="7" s="1"/>
  <c r="G323" i="7"/>
  <c r="G247" i="7"/>
  <c r="H248" i="7"/>
  <c r="F247" i="7"/>
  <c r="E247" i="7" s="1"/>
  <c r="G19" i="7"/>
  <c r="H20" i="7"/>
  <c r="F19" i="7"/>
  <c r="E19" i="7" s="1"/>
  <c r="H438" i="7"/>
  <c r="G437" i="7"/>
  <c r="F437" i="7"/>
  <c r="E437" i="7" s="1"/>
  <c r="H210" i="7"/>
  <c r="F209" i="7"/>
  <c r="E209" i="7" s="1"/>
  <c r="G209" i="7"/>
  <c r="F399" i="7"/>
  <c r="E399" i="7" s="1"/>
  <c r="H400" i="7"/>
  <c r="G399" i="7"/>
  <c r="H362" i="7"/>
  <c r="G361" i="7"/>
  <c r="F361" i="7"/>
  <c r="E361" i="7" s="1"/>
  <c r="H172" i="7"/>
  <c r="F171" i="7"/>
  <c r="E171" i="7" s="1"/>
  <c r="G171" i="7"/>
  <c r="F171" i="6"/>
  <c r="E171" i="6" s="1"/>
  <c r="H172" i="6"/>
  <c r="G172" i="6" s="1"/>
  <c r="H58" i="6"/>
  <c r="G58" i="6" s="1"/>
  <c r="F57" i="6"/>
  <c r="E57" i="6" s="1"/>
  <c r="F439" i="6"/>
  <c r="E439" i="6" s="1"/>
  <c r="H440" i="6"/>
  <c r="G440" i="6" s="1"/>
  <c r="F401" i="6"/>
  <c r="E401" i="6" s="1"/>
  <c r="H402" i="6"/>
  <c r="G402" i="6" s="1"/>
  <c r="H364" i="6"/>
  <c r="G364" i="6" s="1"/>
  <c r="F363" i="6"/>
  <c r="E363" i="6" s="1"/>
  <c r="H326" i="6"/>
  <c r="G326" i="6" s="1"/>
  <c r="F325" i="6"/>
  <c r="E325" i="6" s="1"/>
  <c r="F287" i="6"/>
  <c r="E287" i="6" s="1"/>
  <c r="H288" i="6"/>
  <c r="G288" i="6" s="1"/>
  <c r="H249" i="6"/>
  <c r="G249" i="6" s="1"/>
  <c r="F248" i="6"/>
  <c r="E248" i="6" s="1"/>
  <c r="H211" i="6"/>
  <c r="G211" i="6" s="1"/>
  <c r="F210" i="6"/>
  <c r="E210" i="6" s="1"/>
  <c r="H135" i="6"/>
  <c r="G135" i="6" s="1"/>
  <c r="F134" i="6"/>
  <c r="E134" i="6" s="1"/>
  <c r="F97" i="6"/>
  <c r="E97" i="6" s="1"/>
  <c r="H98" i="6"/>
  <c r="G98" i="6" s="1"/>
  <c r="H21" i="6"/>
  <c r="G21" i="6" s="1"/>
  <c r="F20" i="6"/>
  <c r="E20" i="6" s="1"/>
  <c r="C21" i="3"/>
  <c r="B20" i="3"/>
  <c r="A20" i="3" s="1"/>
  <c r="N21" i="3"/>
  <c r="M21" i="3" s="1"/>
  <c r="O22" i="3"/>
  <c r="S62" i="3"/>
  <c r="R61" i="3"/>
  <c r="Q61" i="3" s="1"/>
  <c r="G63" i="3"/>
  <c r="F62" i="3"/>
  <c r="E62" i="3" s="1"/>
  <c r="V59" i="3"/>
  <c r="U59" i="3" s="1"/>
  <c r="W60" i="3"/>
  <c r="G21" i="3"/>
  <c r="F20" i="3"/>
  <c r="E20" i="3" s="1"/>
  <c r="O62" i="3"/>
  <c r="N61" i="3"/>
  <c r="M61" i="3" s="1"/>
  <c r="J59" i="3"/>
  <c r="I59" i="3" s="1"/>
  <c r="K60" i="3"/>
  <c r="W27" i="3"/>
  <c r="V26" i="3"/>
  <c r="U26" i="3" s="1"/>
  <c r="B59" i="3"/>
  <c r="A59" i="3" s="1"/>
  <c r="C60" i="3"/>
  <c r="J21" i="3"/>
  <c r="I21" i="3" s="1"/>
  <c r="K22" i="3"/>
  <c r="R22" i="3"/>
  <c r="Q22" i="3" s="1"/>
  <c r="S23" i="3"/>
  <c r="H135" i="8" l="1"/>
  <c r="G134" i="8"/>
  <c r="F134" i="8"/>
  <c r="E134" i="8" s="1"/>
  <c r="G438" i="8"/>
  <c r="F438" i="8"/>
  <c r="E438" i="8" s="1"/>
  <c r="H439" i="8"/>
  <c r="H249" i="8"/>
  <c r="G248" i="8"/>
  <c r="F248" i="8"/>
  <c r="E248" i="8" s="1"/>
  <c r="H287" i="8"/>
  <c r="G286" i="8"/>
  <c r="F286" i="8"/>
  <c r="E286" i="8" s="1"/>
  <c r="G210" i="8"/>
  <c r="H211" i="8"/>
  <c r="F210" i="8"/>
  <c r="E210" i="8" s="1"/>
  <c r="G20" i="8"/>
  <c r="F20" i="8"/>
  <c r="E20" i="8" s="1"/>
  <c r="H21" i="8"/>
  <c r="H173" i="8"/>
  <c r="G172" i="8"/>
  <c r="F172" i="8"/>
  <c r="E172" i="8" s="1"/>
  <c r="G324" i="8"/>
  <c r="H325" i="8"/>
  <c r="F324" i="8"/>
  <c r="E324" i="8" s="1"/>
  <c r="G362" i="8"/>
  <c r="F362" i="8"/>
  <c r="E362" i="8" s="1"/>
  <c r="H363" i="8"/>
  <c r="H97" i="8"/>
  <c r="G96" i="8"/>
  <c r="F96" i="8"/>
  <c r="E96" i="8" s="1"/>
  <c r="G400" i="8"/>
  <c r="H401" i="8"/>
  <c r="F400" i="8"/>
  <c r="E400" i="8" s="1"/>
  <c r="G58" i="8"/>
  <c r="H59" i="8"/>
  <c r="F58" i="8"/>
  <c r="E58" i="8" s="1"/>
  <c r="G438" i="7"/>
  <c r="F438" i="7"/>
  <c r="E438" i="7" s="1"/>
  <c r="H439" i="7"/>
  <c r="H59" i="7"/>
  <c r="G58" i="7"/>
  <c r="F58" i="7"/>
  <c r="E58" i="7" s="1"/>
  <c r="H21" i="7"/>
  <c r="G20" i="7"/>
  <c r="F20" i="7"/>
  <c r="E20" i="7" s="1"/>
  <c r="G362" i="7"/>
  <c r="H363" i="7"/>
  <c r="F362" i="7"/>
  <c r="E362" i="7" s="1"/>
  <c r="H135" i="7"/>
  <c r="F134" i="7"/>
  <c r="E134" i="7" s="1"/>
  <c r="G134" i="7"/>
  <c r="H97" i="7"/>
  <c r="G96" i="7"/>
  <c r="F96" i="7"/>
  <c r="E96" i="7" s="1"/>
  <c r="H401" i="7"/>
  <c r="G400" i="7"/>
  <c r="F400" i="7"/>
  <c r="E400" i="7" s="1"/>
  <c r="H249" i="7"/>
  <c r="G248" i="7"/>
  <c r="F248" i="7"/>
  <c r="E248" i="7" s="1"/>
  <c r="F286" i="7"/>
  <c r="E286" i="7" s="1"/>
  <c r="H287" i="7"/>
  <c r="G286" i="7"/>
  <c r="G172" i="7"/>
  <c r="H173" i="7"/>
  <c r="F172" i="7"/>
  <c r="E172" i="7" s="1"/>
  <c r="H211" i="7"/>
  <c r="F210" i="7"/>
  <c r="E210" i="7" s="1"/>
  <c r="G210" i="7"/>
  <c r="G324" i="7"/>
  <c r="H325" i="7"/>
  <c r="F324" i="7"/>
  <c r="E324" i="7" s="1"/>
  <c r="F58" i="6"/>
  <c r="E58" i="6" s="1"/>
  <c r="H59" i="6"/>
  <c r="G59" i="6" s="1"/>
  <c r="F172" i="6"/>
  <c r="E172" i="6" s="1"/>
  <c r="H173" i="6"/>
  <c r="G173" i="6" s="1"/>
  <c r="H441" i="6"/>
  <c r="G441" i="6" s="1"/>
  <c r="F440" i="6"/>
  <c r="E440" i="6" s="1"/>
  <c r="H403" i="6"/>
  <c r="G403" i="6" s="1"/>
  <c r="F402" i="6"/>
  <c r="E402" i="6" s="1"/>
  <c r="H365" i="6"/>
  <c r="G365" i="6" s="1"/>
  <c r="F364" i="6"/>
  <c r="E364" i="6" s="1"/>
  <c r="H327" i="6"/>
  <c r="G327" i="6" s="1"/>
  <c r="F326" i="6"/>
  <c r="E326" i="6" s="1"/>
  <c r="H289" i="6"/>
  <c r="G289" i="6" s="1"/>
  <c r="F288" i="6"/>
  <c r="E288" i="6" s="1"/>
  <c r="H250" i="6"/>
  <c r="G250" i="6" s="1"/>
  <c r="F249" i="6"/>
  <c r="E249" i="6" s="1"/>
  <c r="H212" i="6"/>
  <c r="G212" i="6" s="1"/>
  <c r="F211" i="6"/>
  <c r="E211" i="6" s="1"/>
  <c r="H136" i="6"/>
  <c r="G136" i="6" s="1"/>
  <c r="F135" i="6"/>
  <c r="E135" i="6" s="1"/>
  <c r="H99" i="6"/>
  <c r="G99" i="6" s="1"/>
  <c r="F98" i="6"/>
  <c r="E98" i="6" s="1"/>
  <c r="F21" i="6"/>
  <c r="E21" i="6" s="1"/>
  <c r="H22" i="6"/>
  <c r="G22" i="6" s="1"/>
  <c r="B21" i="3"/>
  <c r="A21" i="3" s="1"/>
  <c r="C22" i="3"/>
  <c r="R62" i="3"/>
  <c r="Q62" i="3" s="1"/>
  <c r="S63" i="3"/>
  <c r="N22" i="3"/>
  <c r="M22" i="3" s="1"/>
  <c r="O23" i="3"/>
  <c r="S24" i="3"/>
  <c r="R23" i="3"/>
  <c r="Q23" i="3" s="1"/>
  <c r="N62" i="3"/>
  <c r="M62" i="3" s="1"/>
  <c r="O63" i="3"/>
  <c r="W61" i="3"/>
  <c r="V60" i="3"/>
  <c r="U60" i="3" s="1"/>
  <c r="V27" i="3"/>
  <c r="U27" i="3" s="1"/>
  <c r="W28" i="3"/>
  <c r="F21" i="3"/>
  <c r="E21" i="3" s="1"/>
  <c r="G22" i="3"/>
  <c r="K23" i="3"/>
  <c r="J22" i="3"/>
  <c r="I22" i="3" s="1"/>
  <c r="B60" i="3"/>
  <c r="A60" i="3" s="1"/>
  <c r="C61" i="3"/>
  <c r="J60" i="3"/>
  <c r="I60" i="3" s="1"/>
  <c r="K61" i="3"/>
  <c r="F63" i="3"/>
  <c r="E63" i="3" s="1"/>
  <c r="G64" i="3"/>
  <c r="H60" i="8" l="1"/>
  <c r="G59" i="8"/>
  <c r="F59" i="8"/>
  <c r="E59" i="8" s="1"/>
  <c r="G325" i="8"/>
  <c r="F325" i="8"/>
  <c r="E325" i="8" s="1"/>
  <c r="H326" i="8"/>
  <c r="H288" i="8"/>
  <c r="F287" i="8"/>
  <c r="E287" i="8" s="1"/>
  <c r="G287" i="8"/>
  <c r="G401" i="8"/>
  <c r="H402" i="8"/>
  <c r="F401" i="8"/>
  <c r="E401" i="8" s="1"/>
  <c r="F173" i="8"/>
  <c r="E173" i="8" s="1"/>
  <c r="H174" i="8"/>
  <c r="G173" i="8"/>
  <c r="G249" i="8"/>
  <c r="F249" i="8"/>
  <c r="E249" i="8" s="1"/>
  <c r="H250" i="8"/>
  <c r="H22" i="8"/>
  <c r="F21" i="8"/>
  <c r="E21" i="8" s="1"/>
  <c r="G21" i="8"/>
  <c r="F439" i="8"/>
  <c r="E439" i="8" s="1"/>
  <c r="G439" i="8"/>
  <c r="H440" i="8"/>
  <c r="F97" i="8"/>
  <c r="E97" i="8" s="1"/>
  <c r="G97" i="8"/>
  <c r="H98" i="8"/>
  <c r="H364" i="8"/>
  <c r="G363" i="8"/>
  <c r="F363" i="8"/>
  <c r="E363" i="8" s="1"/>
  <c r="G211" i="8"/>
  <c r="H212" i="8"/>
  <c r="F211" i="8"/>
  <c r="E211" i="8" s="1"/>
  <c r="H136" i="8"/>
  <c r="G135" i="8"/>
  <c r="F135" i="8"/>
  <c r="E135" i="8" s="1"/>
  <c r="F325" i="7"/>
  <c r="E325" i="7" s="1"/>
  <c r="G325" i="7"/>
  <c r="H326" i="7"/>
  <c r="F249" i="7"/>
  <c r="E249" i="7" s="1"/>
  <c r="G249" i="7"/>
  <c r="H250" i="7"/>
  <c r="G211" i="7"/>
  <c r="F211" i="7"/>
  <c r="E211" i="7" s="1"/>
  <c r="H212" i="7"/>
  <c r="F401" i="7"/>
  <c r="E401" i="7" s="1"/>
  <c r="G401" i="7"/>
  <c r="H402" i="7"/>
  <c r="H22" i="7"/>
  <c r="F21" i="7"/>
  <c r="E21" i="7" s="1"/>
  <c r="G21" i="7"/>
  <c r="F173" i="7"/>
  <c r="E173" i="7" s="1"/>
  <c r="G173" i="7"/>
  <c r="H174" i="7"/>
  <c r="H98" i="7"/>
  <c r="G97" i="7"/>
  <c r="F97" i="7"/>
  <c r="E97" i="7" s="1"/>
  <c r="H60" i="7"/>
  <c r="G59" i="7"/>
  <c r="F59" i="7"/>
  <c r="E59" i="7" s="1"/>
  <c r="G439" i="7"/>
  <c r="H440" i="7"/>
  <c r="F439" i="7"/>
  <c r="E439" i="7" s="1"/>
  <c r="H288" i="7"/>
  <c r="G287" i="7"/>
  <c r="F287" i="7"/>
  <c r="E287" i="7" s="1"/>
  <c r="H364" i="7"/>
  <c r="G363" i="7"/>
  <c r="F363" i="7"/>
  <c r="E363" i="7" s="1"/>
  <c r="F135" i="7"/>
  <c r="E135" i="7" s="1"/>
  <c r="H136" i="7"/>
  <c r="G135" i="7"/>
  <c r="F173" i="6"/>
  <c r="E173" i="6" s="1"/>
  <c r="H174" i="6"/>
  <c r="G174" i="6" s="1"/>
  <c r="H60" i="6"/>
  <c r="G60" i="6" s="1"/>
  <c r="F59" i="6"/>
  <c r="E59" i="6" s="1"/>
  <c r="H442" i="6"/>
  <c r="G442" i="6" s="1"/>
  <c r="F441" i="6"/>
  <c r="E441" i="6" s="1"/>
  <c r="H404" i="6"/>
  <c r="G404" i="6" s="1"/>
  <c r="F403" i="6"/>
  <c r="E403" i="6" s="1"/>
  <c r="H366" i="6"/>
  <c r="G366" i="6" s="1"/>
  <c r="F365" i="6"/>
  <c r="E365" i="6" s="1"/>
  <c r="H328" i="6"/>
  <c r="G328" i="6" s="1"/>
  <c r="F327" i="6"/>
  <c r="E327" i="6" s="1"/>
  <c r="F289" i="6"/>
  <c r="E289" i="6" s="1"/>
  <c r="H290" i="6"/>
  <c r="G290" i="6" s="1"/>
  <c r="H251" i="6"/>
  <c r="G251" i="6" s="1"/>
  <c r="F250" i="6"/>
  <c r="E250" i="6" s="1"/>
  <c r="H213" i="6"/>
  <c r="G213" i="6" s="1"/>
  <c r="F212" i="6"/>
  <c r="E212" i="6" s="1"/>
  <c r="H137" i="6"/>
  <c r="G137" i="6" s="1"/>
  <c r="F136" i="6"/>
  <c r="E136" i="6" s="1"/>
  <c r="H100" i="6"/>
  <c r="G100" i="6" s="1"/>
  <c r="F99" i="6"/>
  <c r="E99" i="6" s="1"/>
  <c r="F22" i="6"/>
  <c r="E22" i="6" s="1"/>
  <c r="H23" i="6"/>
  <c r="G23" i="6" s="1"/>
  <c r="B22" i="3"/>
  <c r="A22" i="3" s="1"/>
  <c r="C23" i="3"/>
  <c r="O24" i="3"/>
  <c r="N23" i="3"/>
  <c r="M23" i="3" s="1"/>
  <c r="S64" i="3"/>
  <c r="R63" i="3"/>
  <c r="Q63" i="3" s="1"/>
  <c r="V61" i="3"/>
  <c r="U61" i="3" s="1"/>
  <c r="W62" i="3"/>
  <c r="O64" i="3"/>
  <c r="N63" i="3"/>
  <c r="M63" i="3" s="1"/>
  <c r="J61" i="3"/>
  <c r="I61" i="3" s="1"/>
  <c r="K62" i="3"/>
  <c r="K24" i="3"/>
  <c r="J23" i="3"/>
  <c r="I23" i="3" s="1"/>
  <c r="G23" i="3"/>
  <c r="F22" i="3"/>
  <c r="E22" i="3" s="1"/>
  <c r="B61" i="3"/>
  <c r="A61" i="3" s="1"/>
  <c r="C62" i="3"/>
  <c r="G65" i="3"/>
  <c r="F64" i="3"/>
  <c r="E64" i="3" s="1"/>
  <c r="W29" i="3"/>
  <c r="V28" i="3"/>
  <c r="U28" i="3" s="1"/>
  <c r="S25" i="3"/>
  <c r="R24" i="3"/>
  <c r="Q24" i="3" s="1"/>
  <c r="H441" i="8" l="1"/>
  <c r="G440" i="8"/>
  <c r="F440" i="8"/>
  <c r="E440" i="8" s="1"/>
  <c r="H403" i="8"/>
  <c r="G402" i="8"/>
  <c r="F402" i="8"/>
  <c r="E402" i="8" s="1"/>
  <c r="H137" i="8"/>
  <c r="G136" i="8"/>
  <c r="F136" i="8"/>
  <c r="E136" i="8" s="1"/>
  <c r="H23" i="8"/>
  <c r="F22" i="8"/>
  <c r="E22" i="8" s="1"/>
  <c r="G22" i="8"/>
  <c r="G288" i="8"/>
  <c r="H289" i="8"/>
  <c r="F288" i="8"/>
  <c r="E288" i="8" s="1"/>
  <c r="F250" i="8"/>
  <c r="E250" i="8" s="1"/>
  <c r="H251" i="8"/>
  <c r="G250" i="8"/>
  <c r="G326" i="8"/>
  <c r="F326" i="8"/>
  <c r="E326" i="8" s="1"/>
  <c r="H327" i="8"/>
  <c r="G212" i="8"/>
  <c r="H213" i="8"/>
  <c r="F212" i="8"/>
  <c r="E212" i="8" s="1"/>
  <c r="G364" i="8"/>
  <c r="H365" i="8"/>
  <c r="F364" i="8"/>
  <c r="E364" i="8" s="1"/>
  <c r="F98" i="8"/>
  <c r="E98" i="8" s="1"/>
  <c r="G98" i="8"/>
  <c r="H99" i="8"/>
  <c r="F174" i="8"/>
  <c r="E174" i="8" s="1"/>
  <c r="H175" i="8"/>
  <c r="G174" i="8"/>
  <c r="H61" i="8"/>
  <c r="G60" i="8"/>
  <c r="F60" i="8"/>
  <c r="E60" i="8" s="1"/>
  <c r="F212" i="7"/>
  <c r="E212" i="7" s="1"/>
  <c r="G212" i="7"/>
  <c r="H213" i="7"/>
  <c r="G136" i="7"/>
  <c r="H137" i="7"/>
  <c r="F136" i="7"/>
  <c r="E136" i="7" s="1"/>
  <c r="H61" i="7"/>
  <c r="G60" i="7"/>
  <c r="F60" i="7"/>
  <c r="E60" i="7" s="1"/>
  <c r="G98" i="7"/>
  <c r="F98" i="7"/>
  <c r="E98" i="7" s="1"/>
  <c r="H99" i="7"/>
  <c r="F364" i="7"/>
  <c r="E364" i="7" s="1"/>
  <c r="H365" i="7"/>
  <c r="G364" i="7"/>
  <c r="H175" i="7"/>
  <c r="F174" i="7"/>
  <c r="E174" i="7" s="1"/>
  <c r="G174" i="7"/>
  <c r="F250" i="7"/>
  <c r="E250" i="7" s="1"/>
  <c r="G250" i="7"/>
  <c r="H251" i="7"/>
  <c r="G288" i="7"/>
  <c r="F288" i="7"/>
  <c r="E288" i="7" s="1"/>
  <c r="H289" i="7"/>
  <c r="G326" i="7"/>
  <c r="H327" i="7"/>
  <c r="F326" i="7"/>
  <c r="E326" i="7" s="1"/>
  <c r="H441" i="7"/>
  <c r="G440" i="7"/>
  <c r="F440" i="7"/>
  <c r="E440" i="7" s="1"/>
  <c r="G402" i="7"/>
  <c r="F402" i="7"/>
  <c r="E402" i="7" s="1"/>
  <c r="H403" i="7"/>
  <c r="H23" i="7"/>
  <c r="G22" i="7"/>
  <c r="F22" i="7"/>
  <c r="E22" i="7" s="1"/>
  <c r="H61" i="6"/>
  <c r="G61" i="6" s="1"/>
  <c r="F60" i="6"/>
  <c r="E60" i="6" s="1"/>
  <c r="H175" i="6"/>
  <c r="G175" i="6" s="1"/>
  <c r="F174" i="6"/>
  <c r="E174" i="6" s="1"/>
  <c r="F442" i="6"/>
  <c r="E442" i="6" s="1"/>
  <c r="H443" i="6"/>
  <c r="G443" i="6" s="1"/>
  <c r="H405" i="6"/>
  <c r="G405" i="6" s="1"/>
  <c r="F404" i="6"/>
  <c r="E404" i="6" s="1"/>
  <c r="F366" i="6"/>
  <c r="E366" i="6" s="1"/>
  <c r="H367" i="6"/>
  <c r="G367" i="6" s="1"/>
  <c r="F328" i="6"/>
  <c r="E328" i="6" s="1"/>
  <c r="H329" i="6"/>
  <c r="G329" i="6" s="1"/>
  <c r="H291" i="6"/>
  <c r="G291" i="6" s="1"/>
  <c r="F290" i="6"/>
  <c r="E290" i="6" s="1"/>
  <c r="F251" i="6"/>
  <c r="E251" i="6" s="1"/>
  <c r="H252" i="6"/>
  <c r="G252" i="6" s="1"/>
  <c r="F213" i="6"/>
  <c r="E213" i="6" s="1"/>
  <c r="H214" i="6"/>
  <c r="G214" i="6" s="1"/>
  <c r="F137" i="6"/>
  <c r="E137" i="6" s="1"/>
  <c r="H138" i="6"/>
  <c r="G138" i="6" s="1"/>
  <c r="H101" i="6"/>
  <c r="G101" i="6" s="1"/>
  <c r="F100" i="6"/>
  <c r="E100" i="6" s="1"/>
  <c r="F23" i="6"/>
  <c r="E23" i="6" s="1"/>
  <c r="H24" i="6"/>
  <c r="G24" i="6" s="1"/>
  <c r="B23" i="3"/>
  <c r="A23" i="3" s="1"/>
  <c r="C24" i="3"/>
  <c r="S65" i="3"/>
  <c r="R64" i="3"/>
  <c r="Q64" i="3" s="1"/>
  <c r="O25" i="3"/>
  <c r="N24" i="3"/>
  <c r="M24" i="3" s="1"/>
  <c r="S26" i="3"/>
  <c r="R25" i="3"/>
  <c r="Q25" i="3" s="1"/>
  <c r="K25" i="3"/>
  <c r="J24" i="3"/>
  <c r="I24" i="3" s="1"/>
  <c r="V29" i="3"/>
  <c r="U29" i="3" s="1"/>
  <c r="W30" i="3"/>
  <c r="G66" i="3"/>
  <c r="F65" i="3"/>
  <c r="E65" i="3" s="1"/>
  <c r="O65" i="3"/>
  <c r="N64" i="3"/>
  <c r="M64" i="3" s="1"/>
  <c r="J62" i="3"/>
  <c r="I62" i="3" s="1"/>
  <c r="K63" i="3"/>
  <c r="B62" i="3"/>
  <c r="A62" i="3" s="1"/>
  <c r="C63" i="3"/>
  <c r="W63" i="3"/>
  <c r="V62" i="3"/>
  <c r="U62" i="3" s="1"/>
  <c r="F23" i="3"/>
  <c r="E23" i="3" s="1"/>
  <c r="G24" i="3"/>
  <c r="H290" i="8" l="1"/>
  <c r="G289" i="8"/>
  <c r="F289" i="8"/>
  <c r="E289" i="8" s="1"/>
  <c r="F213" i="8"/>
  <c r="E213" i="8" s="1"/>
  <c r="H214" i="8"/>
  <c r="G213" i="8"/>
  <c r="G365" i="8"/>
  <c r="F365" i="8"/>
  <c r="E365" i="8" s="1"/>
  <c r="H366" i="8"/>
  <c r="G61" i="8"/>
  <c r="H62" i="8"/>
  <c r="F61" i="8"/>
  <c r="E61" i="8" s="1"/>
  <c r="F23" i="8"/>
  <c r="E23" i="8" s="1"/>
  <c r="G23" i="8"/>
  <c r="H24" i="8"/>
  <c r="G441" i="8"/>
  <c r="H442" i="8"/>
  <c r="F441" i="8"/>
  <c r="E441" i="8" s="1"/>
  <c r="G327" i="8"/>
  <c r="F327" i="8"/>
  <c r="E327" i="8" s="1"/>
  <c r="H328" i="8"/>
  <c r="F99" i="8"/>
  <c r="E99" i="8" s="1"/>
  <c r="G99" i="8"/>
  <c r="H100" i="8"/>
  <c r="G251" i="8"/>
  <c r="H252" i="8"/>
  <c r="F251" i="8"/>
  <c r="E251" i="8" s="1"/>
  <c r="F175" i="8"/>
  <c r="E175" i="8" s="1"/>
  <c r="H176" i="8"/>
  <c r="G175" i="8"/>
  <c r="H404" i="8"/>
  <c r="G403" i="8"/>
  <c r="F403" i="8"/>
  <c r="E403" i="8" s="1"/>
  <c r="H138" i="8"/>
  <c r="F137" i="8"/>
  <c r="E137" i="8" s="1"/>
  <c r="G137" i="8"/>
  <c r="H404" i="7"/>
  <c r="F403" i="7"/>
  <c r="E403" i="7" s="1"/>
  <c r="G403" i="7"/>
  <c r="G251" i="7"/>
  <c r="H252" i="7"/>
  <c r="F251" i="7"/>
  <c r="E251" i="7" s="1"/>
  <c r="H100" i="7"/>
  <c r="F99" i="7"/>
  <c r="E99" i="7" s="1"/>
  <c r="G99" i="7"/>
  <c r="F289" i="7"/>
  <c r="E289" i="7" s="1"/>
  <c r="H290" i="7"/>
  <c r="G289" i="7"/>
  <c r="F61" i="7"/>
  <c r="E61" i="7" s="1"/>
  <c r="H62" i="7"/>
  <c r="G61" i="7"/>
  <c r="H138" i="7"/>
  <c r="G137" i="7"/>
  <c r="F137" i="7"/>
  <c r="E137" i="7" s="1"/>
  <c r="F23" i="7"/>
  <c r="E23" i="7" s="1"/>
  <c r="H24" i="7"/>
  <c r="G23" i="7"/>
  <c r="G441" i="7"/>
  <c r="F441" i="7"/>
  <c r="E441" i="7" s="1"/>
  <c r="H442" i="7"/>
  <c r="G175" i="7"/>
  <c r="H176" i="7"/>
  <c r="F175" i="7"/>
  <c r="E175" i="7" s="1"/>
  <c r="H214" i="7"/>
  <c r="G213" i="7"/>
  <c r="F213" i="7"/>
  <c r="E213" i="7" s="1"/>
  <c r="G327" i="7"/>
  <c r="H328" i="7"/>
  <c r="F327" i="7"/>
  <c r="E327" i="7" s="1"/>
  <c r="F365" i="7"/>
  <c r="E365" i="7" s="1"/>
  <c r="G365" i="7"/>
  <c r="H366" i="7"/>
  <c r="H176" i="6"/>
  <c r="G176" i="6" s="1"/>
  <c r="F175" i="6"/>
  <c r="E175" i="6" s="1"/>
  <c r="H62" i="6"/>
  <c r="G62" i="6" s="1"/>
  <c r="F61" i="6"/>
  <c r="E61" i="6" s="1"/>
  <c r="H444" i="6"/>
  <c r="G444" i="6" s="1"/>
  <c r="F443" i="6"/>
  <c r="E443" i="6" s="1"/>
  <c r="F405" i="6"/>
  <c r="E405" i="6" s="1"/>
  <c r="H406" i="6"/>
  <c r="G406" i="6" s="1"/>
  <c r="H368" i="6"/>
  <c r="G368" i="6" s="1"/>
  <c r="F367" i="6"/>
  <c r="E367" i="6" s="1"/>
  <c r="F329" i="6"/>
  <c r="E329" i="6" s="1"/>
  <c r="H330" i="6"/>
  <c r="G330" i="6" s="1"/>
  <c r="F291" i="6"/>
  <c r="E291" i="6" s="1"/>
  <c r="H292" i="6"/>
  <c r="G292" i="6" s="1"/>
  <c r="H253" i="6"/>
  <c r="G253" i="6" s="1"/>
  <c r="F252" i="6"/>
  <c r="E252" i="6" s="1"/>
  <c r="H215" i="6"/>
  <c r="G215" i="6" s="1"/>
  <c r="F214" i="6"/>
  <c r="E214" i="6" s="1"/>
  <c r="H139" i="6"/>
  <c r="G139" i="6" s="1"/>
  <c r="F138" i="6"/>
  <c r="E138" i="6" s="1"/>
  <c r="H102" i="6"/>
  <c r="G102" i="6" s="1"/>
  <c r="F101" i="6"/>
  <c r="E101" i="6" s="1"/>
  <c r="H25" i="6"/>
  <c r="G25" i="6" s="1"/>
  <c r="F24" i="6"/>
  <c r="E24" i="6" s="1"/>
  <c r="B24" i="3"/>
  <c r="A24" i="3" s="1"/>
  <c r="C25" i="3"/>
  <c r="O26" i="3"/>
  <c r="N25" i="3"/>
  <c r="M25" i="3" s="1"/>
  <c r="R65" i="3"/>
  <c r="Q65" i="3" s="1"/>
  <c r="S66" i="3"/>
  <c r="N65" i="3"/>
  <c r="M65" i="3" s="1"/>
  <c r="O66" i="3"/>
  <c r="W31" i="3"/>
  <c r="V30" i="3"/>
  <c r="U30" i="3" s="1"/>
  <c r="J25" i="3"/>
  <c r="I25" i="3" s="1"/>
  <c r="K26" i="3"/>
  <c r="G25" i="3"/>
  <c r="F24" i="3"/>
  <c r="E24" i="3" s="1"/>
  <c r="V63" i="3"/>
  <c r="U63" i="3" s="1"/>
  <c r="W64" i="3"/>
  <c r="B63" i="3"/>
  <c r="A63" i="3" s="1"/>
  <c r="C64" i="3"/>
  <c r="J63" i="3"/>
  <c r="I63" i="3" s="1"/>
  <c r="K64" i="3"/>
  <c r="F66" i="3"/>
  <c r="E66" i="3" s="1"/>
  <c r="G67" i="3"/>
  <c r="R26" i="3"/>
  <c r="Q26" i="3" s="1"/>
  <c r="S27" i="3"/>
  <c r="H101" i="8" l="1"/>
  <c r="G100" i="8"/>
  <c r="F100" i="8"/>
  <c r="E100" i="8" s="1"/>
  <c r="H63" i="8"/>
  <c r="G62" i="8"/>
  <c r="F62" i="8"/>
  <c r="E62" i="8" s="1"/>
  <c r="H291" i="8"/>
  <c r="G290" i="8"/>
  <c r="F290" i="8"/>
  <c r="E290" i="8" s="1"/>
  <c r="G138" i="8"/>
  <c r="H139" i="8"/>
  <c r="F138" i="8"/>
  <c r="E138" i="8" s="1"/>
  <c r="G328" i="8"/>
  <c r="F328" i="8"/>
  <c r="E328" i="8" s="1"/>
  <c r="H329" i="8"/>
  <c r="F366" i="8"/>
  <c r="E366" i="8" s="1"/>
  <c r="G366" i="8"/>
  <c r="H367" i="8"/>
  <c r="G404" i="8"/>
  <c r="F404" i="8"/>
  <c r="E404" i="8" s="1"/>
  <c r="H405" i="8"/>
  <c r="G176" i="8"/>
  <c r="F176" i="8"/>
  <c r="E176" i="8" s="1"/>
  <c r="H177" i="8"/>
  <c r="G442" i="8"/>
  <c r="H443" i="8"/>
  <c r="F442" i="8"/>
  <c r="E442" i="8" s="1"/>
  <c r="G214" i="8"/>
  <c r="H215" i="8"/>
  <c r="F214" i="8"/>
  <c r="E214" i="8" s="1"/>
  <c r="G252" i="8"/>
  <c r="F252" i="8"/>
  <c r="E252" i="8" s="1"/>
  <c r="H253" i="8"/>
  <c r="H25" i="8"/>
  <c r="G24" i="8"/>
  <c r="F24" i="8"/>
  <c r="E24" i="8" s="1"/>
  <c r="H367" i="7"/>
  <c r="F366" i="7"/>
  <c r="E366" i="7" s="1"/>
  <c r="G366" i="7"/>
  <c r="F328" i="7"/>
  <c r="E328" i="7" s="1"/>
  <c r="H329" i="7"/>
  <c r="G328" i="7"/>
  <c r="F24" i="7"/>
  <c r="E24" i="7" s="1"/>
  <c r="H25" i="7"/>
  <c r="G24" i="7"/>
  <c r="G442" i="7"/>
  <c r="F442" i="7"/>
  <c r="E442" i="7" s="1"/>
  <c r="H443" i="7"/>
  <c r="H101" i="7"/>
  <c r="G100" i="7"/>
  <c r="F100" i="7"/>
  <c r="E100" i="7" s="1"/>
  <c r="F252" i="7"/>
  <c r="E252" i="7" s="1"/>
  <c r="H253" i="7"/>
  <c r="G252" i="7"/>
  <c r="F214" i="7"/>
  <c r="E214" i="7" s="1"/>
  <c r="G214" i="7"/>
  <c r="H215" i="7"/>
  <c r="F138" i="7"/>
  <c r="E138" i="7" s="1"/>
  <c r="H139" i="7"/>
  <c r="G138" i="7"/>
  <c r="G290" i="7"/>
  <c r="F290" i="7"/>
  <c r="E290" i="7" s="1"/>
  <c r="H291" i="7"/>
  <c r="H177" i="7"/>
  <c r="F176" i="7"/>
  <c r="E176" i="7" s="1"/>
  <c r="G176" i="7"/>
  <c r="H63" i="7"/>
  <c r="G62" i="7"/>
  <c r="F62" i="7"/>
  <c r="E62" i="7" s="1"/>
  <c r="F404" i="7"/>
  <c r="E404" i="7" s="1"/>
  <c r="G404" i="7"/>
  <c r="H405" i="7"/>
  <c r="F62" i="6"/>
  <c r="E62" i="6" s="1"/>
  <c r="H63" i="6"/>
  <c r="G63" i="6" s="1"/>
  <c r="H177" i="6"/>
  <c r="G177" i="6" s="1"/>
  <c r="F176" i="6"/>
  <c r="E176" i="6" s="1"/>
  <c r="H445" i="6"/>
  <c r="G445" i="6" s="1"/>
  <c r="F444" i="6"/>
  <c r="E444" i="6" s="1"/>
  <c r="H407" i="6"/>
  <c r="G407" i="6" s="1"/>
  <c r="F406" i="6"/>
  <c r="E406" i="6" s="1"/>
  <c r="H369" i="6"/>
  <c r="G369" i="6" s="1"/>
  <c r="F368" i="6"/>
  <c r="E368" i="6" s="1"/>
  <c r="H331" i="6"/>
  <c r="G331" i="6" s="1"/>
  <c r="F330" i="6"/>
  <c r="E330" i="6" s="1"/>
  <c r="F292" i="6"/>
  <c r="E292" i="6" s="1"/>
  <c r="H293" i="6"/>
  <c r="G293" i="6" s="1"/>
  <c r="F253" i="6"/>
  <c r="E253" i="6" s="1"/>
  <c r="H254" i="6"/>
  <c r="G254" i="6" s="1"/>
  <c r="H216" i="6"/>
  <c r="G216" i="6" s="1"/>
  <c r="F215" i="6"/>
  <c r="E215" i="6" s="1"/>
  <c r="H140" i="6"/>
  <c r="G140" i="6" s="1"/>
  <c r="F139" i="6"/>
  <c r="E139" i="6" s="1"/>
  <c r="H103" i="6"/>
  <c r="G103" i="6" s="1"/>
  <c r="F102" i="6"/>
  <c r="E102" i="6" s="1"/>
  <c r="F25" i="6"/>
  <c r="E25" i="6" s="1"/>
  <c r="H26" i="6"/>
  <c r="G26" i="6" s="1"/>
  <c r="C26" i="3"/>
  <c r="B25" i="3"/>
  <c r="A25" i="3" s="1"/>
  <c r="R66" i="3"/>
  <c r="Q66" i="3" s="1"/>
  <c r="S67" i="3"/>
  <c r="O27" i="3"/>
  <c r="N26" i="3"/>
  <c r="M26" i="3" s="1"/>
  <c r="F25" i="3"/>
  <c r="E25" i="3" s="1"/>
  <c r="G26" i="3"/>
  <c r="S28" i="3"/>
  <c r="R27" i="3"/>
  <c r="Q27" i="3" s="1"/>
  <c r="K27" i="3"/>
  <c r="J26" i="3"/>
  <c r="I26" i="3" s="1"/>
  <c r="G68" i="3"/>
  <c r="F67" i="3"/>
  <c r="E67" i="3" s="1"/>
  <c r="K65" i="3"/>
  <c r="J64" i="3"/>
  <c r="I64" i="3" s="1"/>
  <c r="V31" i="3"/>
  <c r="U31" i="3" s="1"/>
  <c r="W32" i="3"/>
  <c r="V64" i="3"/>
  <c r="U64" i="3" s="1"/>
  <c r="W65" i="3"/>
  <c r="O67" i="3"/>
  <c r="N66" i="3"/>
  <c r="M66" i="3" s="1"/>
  <c r="B64" i="3"/>
  <c r="A64" i="3" s="1"/>
  <c r="C65" i="3"/>
  <c r="G177" i="8" l="1"/>
  <c r="H178" i="8"/>
  <c r="F177" i="8"/>
  <c r="E177" i="8" s="1"/>
  <c r="H140" i="8"/>
  <c r="G139" i="8"/>
  <c r="F139" i="8"/>
  <c r="E139" i="8" s="1"/>
  <c r="H26" i="8"/>
  <c r="F25" i="8"/>
  <c r="E25" i="8" s="1"/>
  <c r="G25" i="8"/>
  <c r="F253" i="8"/>
  <c r="E253" i="8" s="1"/>
  <c r="G253" i="8"/>
  <c r="H254" i="8"/>
  <c r="H406" i="8"/>
  <c r="G405" i="8"/>
  <c r="F405" i="8"/>
  <c r="E405" i="8" s="1"/>
  <c r="G291" i="8"/>
  <c r="F291" i="8"/>
  <c r="E291" i="8" s="1"/>
  <c r="H292" i="8"/>
  <c r="G367" i="8"/>
  <c r="H368" i="8"/>
  <c r="F367" i="8"/>
  <c r="E367" i="8" s="1"/>
  <c r="H216" i="8"/>
  <c r="F215" i="8"/>
  <c r="E215" i="8" s="1"/>
  <c r="G215" i="8"/>
  <c r="G63" i="8"/>
  <c r="H64" i="8"/>
  <c r="F63" i="8"/>
  <c r="E63" i="8" s="1"/>
  <c r="F329" i="8"/>
  <c r="E329" i="8" s="1"/>
  <c r="G329" i="8"/>
  <c r="H330" i="8"/>
  <c r="H444" i="8"/>
  <c r="F443" i="8"/>
  <c r="E443" i="8" s="1"/>
  <c r="G443" i="8"/>
  <c r="G101" i="8"/>
  <c r="H102" i="8"/>
  <c r="F101" i="8"/>
  <c r="E101" i="8" s="1"/>
  <c r="H406" i="7"/>
  <c r="G405" i="7"/>
  <c r="F405" i="7"/>
  <c r="E405" i="7" s="1"/>
  <c r="H444" i="7"/>
  <c r="F443" i="7"/>
  <c r="E443" i="7" s="1"/>
  <c r="G443" i="7"/>
  <c r="H140" i="7"/>
  <c r="F139" i="7"/>
  <c r="E139" i="7" s="1"/>
  <c r="G139" i="7"/>
  <c r="G215" i="7"/>
  <c r="F215" i="7"/>
  <c r="E215" i="7" s="1"/>
  <c r="H216" i="7"/>
  <c r="G25" i="7"/>
  <c r="F25" i="7"/>
  <c r="E25" i="7" s="1"/>
  <c r="H26" i="7"/>
  <c r="G63" i="7"/>
  <c r="F63" i="7"/>
  <c r="E63" i="7" s="1"/>
  <c r="H64" i="7"/>
  <c r="G253" i="7"/>
  <c r="H254" i="7"/>
  <c r="F253" i="7"/>
  <c r="E253" i="7" s="1"/>
  <c r="G329" i="7"/>
  <c r="F329" i="7"/>
  <c r="E329" i="7" s="1"/>
  <c r="H330" i="7"/>
  <c r="H178" i="7"/>
  <c r="F177" i="7"/>
  <c r="E177" i="7" s="1"/>
  <c r="G177" i="7"/>
  <c r="G291" i="7"/>
  <c r="F291" i="7"/>
  <c r="E291" i="7" s="1"/>
  <c r="H292" i="7"/>
  <c r="G101" i="7"/>
  <c r="F101" i="7"/>
  <c r="E101" i="7" s="1"/>
  <c r="H102" i="7"/>
  <c r="H368" i="7"/>
  <c r="F367" i="7"/>
  <c r="E367" i="7" s="1"/>
  <c r="G367" i="7"/>
  <c r="F177" i="6"/>
  <c r="E177" i="6" s="1"/>
  <c r="H178" i="6"/>
  <c r="G178" i="6" s="1"/>
  <c r="F63" i="6"/>
  <c r="E63" i="6" s="1"/>
  <c r="H64" i="6"/>
  <c r="G64" i="6" s="1"/>
  <c r="H446" i="6"/>
  <c r="G446" i="6" s="1"/>
  <c r="F445" i="6"/>
  <c r="E445" i="6" s="1"/>
  <c r="H408" i="6"/>
  <c r="G408" i="6" s="1"/>
  <c r="F407" i="6"/>
  <c r="E407" i="6" s="1"/>
  <c r="H370" i="6"/>
  <c r="G370" i="6" s="1"/>
  <c r="F369" i="6"/>
  <c r="E369" i="6" s="1"/>
  <c r="F331" i="6"/>
  <c r="E331" i="6" s="1"/>
  <c r="H332" i="6"/>
  <c r="G332" i="6" s="1"/>
  <c r="H294" i="6"/>
  <c r="G294" i="6" s="1"/>
  <c r="F293" i="6"/>
  <c r="E293" i="6" s="1"/>
  <c r="F254" i="6"/>
  <c r="E254" i="6" s="1"/>
  <c r="H255" i="6"/>
  <c r="G255" i="6" s="1"/>
  <c r="F216" i="6"/>
  <c r="E216" i="6" s="1"/>
  <c r="H217" i="6"/>
  <c r="G217" i="6" s="1"/>
  <c r="H141" i="6"/>
  <c r="G141" i="6" s="1"/>
  <c r="F140" i="6"/>
  <c r="E140" i="6" s="1"/>
  <c r="F103" i="6"/>
  <c r="E103" i="6" s="1"/>
  <c r="H104" i="6"/>
  <c r="G104" i="6" s="1"/>
  <c r="H27" i="6"/>
  <c r="G27" i="6" s="1"/>
  <c r="F26" i="6"/>
  <c r="E26" i="6" s="1"/>
  <c r="B26" i="3"/>
  <c r="A26" i="3" s="1"/>
  <c r="C27" i="3"/>
  <c r="N27" i="3"/>
  <c r="M27" i="3" s="1"/>
  <c r="O28" i="3"/>
  <c r="R67" i="3"/>
  <c r="Q67" i="3" s="1"/>
  <c r="S68" i="3"/>
  <c r="F68" i="3"/>
  <c r="E68" i="3" s="1"/>
  <c r="G69" i="3"/>
  <c r="K28" i="3"/>
  <c r="J27" i="3"/>
  <c r="I27" i="3" s="1"/>
  <c r="J65" i="3"/>
  <c r="I65" i="3" s="1"/>
  <c r="K66" i="3"/>
  <c r="W66" i="3"/>
  <c r="V65" i="3"/>
  <c r="U65" i="3" s="1"/>
  <c r="S29" i="3"/>
  <c r="R28" i="3"/>
  <c r="Q28" i="3" s="1"/>
  <c r="W33" i="3"/>
  <c r="V32" i="3"/>
  <c r="U32" i="3" s="1"/>
  <c r="G27" i="3"/>
  <c r="F26" i="3"/>
  <c r="E26" i="3" s="1"/>
  <c r="C66" i="3"/>
  <c r="B65" i="3"/>
  <c r="A65" i="3" s="1"/>
  <c r="N67" i="3"/>
  <c r="M67" i="3" s="1"/>
  <c r="O68" i="3"/>
  <c r="F64" i="8" l="1"/>
  <c r="E64" i="8" s="1"/>
  <c r="G64" i="8"/>
  <c r="H65" i="8"/>
  <c r="H255" i="8"/>
  <c r="G254" i="8"/>
  <c r="F254" i="8"/>
  <c r="E254" i="8" s="1"/>
  <c r="H103" i="8"/>
  <c r="G102" i="8"/>
  <c r="F102" i="8"/>
  <c r="E102" i="8" s="1"/>
  <c r="G216" i="8"/>
  <c r="H217" i="8"/>
  <c r="F216" i="8"/>
  <c r="E216" i="8" s="1"/>
  <c r="H445" i="8"/>
  <c r="G444" i="8"/>
  <c r="F444" i="8"/>
  <c r="E444" i="8" s="1"/>
  <c r="G26" i="8"/>
  <c r="F26" i="8"/>
  <c r="E26" i="8" s="1"/>
  <c r="H27" i="8"/>
  <c r="G368" i="8"/>
  <c r="F368" i="8"/>
  <c r="E368" i="8" s="1"/>
  <c r="H369" i="8"/>
  <c r="F330" i="8"/>
  <c r="E330" i="8" s="1"/>
  <c r="H331" i="8"/>
  <c r="G330" i="8"/>
  <c r="H293" i="8"/>
  <c r="G292" i="8"/>
  <c r="F292" i="8"/>
  <c r="E292" i="8" s="1"/>
  <c r="H141" i="8"/>
  <c r="F140" i="8"/>
  <c r="E140" i="8" s="1"/>
  <c r="G140" i="8"/>
  <c r="H179" i="8"/>
  <c r="G178" i="8"/>
  <c r="F178" i="8"/>
  <c r="E178" i="8" s="1"/>
  <c r="H407" i="8"/>
  <c r="F406" i="8"/>
  <c r="E406" i="8" s="1"/>
  <c r="G406" i="8"/>
  <c r="G330" i="7"/>
  <c r="F330" i="7"/>
  <c r="E330" i="7" s="1"/>
  <c r="H331" i="7"/>
  <c r="H217" i="7"/>
  <c r="F216" i="7"/>
  <c r="E216" i="7" s="1"/>
  <c r="G216" i="7"/>
  <c r="G368" i="7"/>
  <c r="H369" i="7"/>
  <c r="F368" i="7"/>
  <c r="E368" i="7" s="1"/>
  <c r="H103" i="7"/>
  <c r="G102" i="7"/>
  <c r="F102" i="7"/>
  <c r="E102" i="7" s="1"/>
  <c r="G254" i="7"/>
  <c r="H255" i="7"/>
  <c r="F254" i="7"/>
  <c r="E254" i="7" s="1"/>
  <c r="G292" i="7"/>
  <c r="H293" i="7"/>
  <c r="F292" i="7"/>
  <c r="E292" i="7" s="1"/>
  <c r="G64" i="7"/>
  <c r="H65" i="7"/>
  <c r="F64" i="7"/>
  <c r="E64" i="7" s="1"/>
  <c r="G140" i="7"/>
  <c r="H141" i="7"/>
  <c r="F140" i="7"/>
  <c r="E140" i="7" s="1"/>
  <c r="G444" i="7"/>
  <c r="F444" i="7"/>
  <c r="E444" i="7" s="1"/>
  <c r="H445" i="7"/>
  <c r="F26" i="7"/>
  <c r="E26" i="7" s="1"/>
  <c r="H27" i="7"/>
  <c r="G26" i="7"/>
  <c r="G178" i="7"/>
  <c r="F178" i="7"/>
  <c r="E178" i="7" s="1"/>
  <c r="H179" i="7"/>
  <c r="H407" i="7"/>
  <c r="F406" i="7"/>
  <c r="E406" i="7" s="1"/>
  <c r="G406" i="7"/>
  <c r="H65" i="6"/>
  <c r="G65" i="6" s="1"/>
  <c r="F64" i="6"/>
  <c r="E64" i="6" s="1"/>
  <c r="H179" i="6"/>
  <c r="G179" i="6" s="1"/>
  <c r="F178" i="6"/>
  <c r="E178" i="6" s="1"/>
  <c r="F446" i="6"/>
  <c r="E446" i="6" s="1"/>
  <c r="H447" i="6"/>
  <c r="G447" i="6" s="1"/>
  <c r="H409" i="6"/>
  <c r="G409" i="6" s="1"/>
  <c r="F408" i="6"/>
  <c r="E408" i="6" s="1"/>
  <c r="F370" i="6"/>
  <c r="E370" i="6" s="1"/>
  <c r="H371" i="6"/>
  <c r="G371" i="6" s="1"/>
  <c r="F332" i="6"/>
  <c r="E332" i="6" s="1"/>
  <c r="H333" i="6"/>
  <c r="G333" i="6" s="1"/>
  <c r="F294" i="6"/>
  <c r="E294" i="6" s="1"/>
  <c r="H295" i="6"/>
  <c r="G295" i="6" s="1"/>
  <c r="F255" i="6"/>
  <c r="E255" i="6" s="1"/>
  <c r="H256" i="6"/>
  <c r="G256" i="6" s="1"/>
  <c r="F217" i="6"/>
  <c r="E217" i="6" s="1"/>
  <c r="H218" i="6"/>
  <c r="G218" i="6" s="1"/>
  <c r="F141" i="6"/>
  <c r="E141" i="6" s="1"/>
  <c r="H142" i="6"/>
  <c r="G142" i="6" s="1"/>
  <c r="H105" i="6"/>
  <c r="G105" i="6" s="1"/>
  <c r="F104" i="6"/>
  <c r="E104" i="6" s="1"/>
  <c r="F27" i="6"/>
  <c r="E27" i="6" s="1"/>
  <c r="H28" i="6"/>
  <c r="G28" i="6" s="1"/>
  <c r="C28" i="3"/>
  <c r="B27" i="3"/>
  <c r="A27" i="3" s="1"/>
  <c r="R68" i="3"/>
  <c r="Q68" i="3" s="1"/>
  <c r="S69" i="3"/>
  <c r="N28" i="3"/>
  <c r="M28" i="3" s="1"/>
  <c r="O29" i="3"/>
  <c r="V66" i="3"/>
  <c r="U66" i="3" s="1"/>
  <c r="W67" i="3"/>
  <c r="O69" i="3"/>
  <c r="N68" i="3"/>
  <c r="M68" i="3" s="1"/>
  <c r="B66" i="3"/>
  <c r="A66" i="3" s="1"/>
  <c r="C67" i="3"/>
  <c r="K29" i="3"/>
  <c r="J28" i="3"/>
  <c r="I28" i="3" s="1"/>
  <c r="K67" i="3"/>
  <c r="J66" i="3"/>
  <c r="I66" i="3" s="1"/>
  <c r="V33" i="3"/>
  <c r="U33" i="3" s="1"/>
  <c r="W34" i="3"/>
  <c r="F27" i="3"/>
  <c r="E27" i="3" s="1"/>
  <c r="G28" i="3"/>
  <c r="G70" i="3"/>
  <c r="F69" i="3"/>
  <c r="E69" i="3" s="1"/>
  <c r="S30" i="3"/>
  <c r="R29" i="3"/>
  <c r="Q29" i="3" s="1"/>
  <c r="F331" i="8" l="1"/>
  <c r="E331" i="8" s="1"/>
  <c r="H332" i="8"/>
  <c r="G331" i="8"/>
  <c r="G217" i="8"/>
  <c r="H218" i="8"/>
  <c r="F217" i="8"/>
  <c r="E217" i="8" s="1"/>
  <c r="G407" i="8"/>
  <c r="F407" i="8"/>
  <c r="E407" i="8" s="1"/>
  <c r="H408" i="8"/>
  <c r="G369" i="8"/>
  <c r="F369" i="8"/>
  <c r="E369" i="8" s="1"/>
  <c r="H370" i="8"/>
  <c r="G179" i="8"/>
  <c r="H180" i="8"/>
  <c r="F179" i="8"/>
  <c r="E179" i="8" s="1"/>
  <c r="F103" i="8"/>
  <c r="E103" i="8" s="1"/>
  <c r="H104" i="8"/>
  <c r="G103" i="8"/>
  <c r="H28" i="8"/>
  <c r="G27" i="8"/>
  <c r="F27" i="8"/>
  <c r="E27" i="8" s="1"/>
  <c r="G141" i="8"/>
  <c r="H142" i="8"/>
  <c r="F141" i="8"/>
  <c r="E141" i="8" s="1"/>
  <c r="G255" i="8"/>
  <c r="H256" i="8"/>
  <c r="F255" i="8"/>
  <c r="E255" i="8" s="1"/>
  <c r="H66" i="8"/>
  <c r="F65" i="8"/>
  <c r="E65" i="8" s="1"/>
  <c r="G65" i="8"/>
  <c r="H294" i="8"/>
  <c r="G293" i="8"/>
  <c r="F293" i="8"/>
  <c r="E293" i="8" s="1"/>
  <c r="G445" i="8"/>
  <c r="H446" i="8"/>
  <c r="F445" i="8"/>
  <c r="E445" i="8" s="1"/>
  <c r="G141" i="7"/>
  <c r="H142" i="7"/>
  <c r="F141" i="7"/>
  <c r="E141" i="7" s="1"/>
  <c r="F407" i="7"/>
  <c r="E407" i="7" s="1"/>
  <c r="H408" i="7"/>
  <c r="G407" i="7"/>
  <c r="H104" i="7"/>
  <c r="G103" i="7"/>
  <c r="F103" i="7"/>
  <c r="E103" i="7" s="1"/>
  <c r="G179" i="7"/>
  <c r="F179" i="7"/>
  <c r="E179" i="7" s="1"/>
  <c r="H180" i="7"/>
  <c r="F65" i="7"/>
  <c r="E65" i="7" s="1"/>
  <c r="H66" i="7"/>
  <c r="G65" i="7"/>
  <c r="F369" i="7"/>
  <c r="E369" i="7" s="1"/>
  <c r="G369" i="7"/>
  <c r="H370" i="7"/>
  <c r="G27" i="7"/>
  <c r="H28" i="7"/>
  <c r="F27" i="7"/>
  <c r="E27" i="7" s="1"/>
  <c r="F293" i="7"/>
  <c r="E293" i="7" s="1"/>
  <c r="H294" i="7"/>
  <c r="G293" i="7"/>
  <c r="H218" i="7"/>
  <c r="G217" i="7"/>
  <c r="F217" i="7"/>
  <c r="E217" i="7" s="1"/>
  <c r="H446" i="7"/>
  <c r="G445" i="7"/>
  <c r="F445" i="7"/>
  <c r="E445" i="7" s="1"/>
  <c r="H332" i="7"/>
  <c r="F331" i="7"/>
  <c r="E331" i="7" s="1"/>
  <c r="G331" i="7"/>
  <c r="F255" i="7"/>
  <c r="E255" i="7" s="1"/>
  <c r="G255" i="7"/>
  <c r="H256" i="7"/>
  <c r="H180" i="6"/>
  <c r="G180" i="6" s="1"/>
  <c r="F179" i="6"/>
  <c r="E179" i="6" s="1"/>
  <c r="H66" i="6"/>
  <c r="G66" i="6" s="1"/>
  <c r="F65" i="6"/>
  <c r="E65" i="6" s="1"/>
  <c r="F447" i="6"/>
  <c r="E447" i="6" s="1"/>
  <c r="H448" i="6"/>
  <c r="G448" i="6" s="1"/>
  <c r="F409" i="6"/>
  <c r="E409" i="6" s="1"/>
  <c r="H410" i="6"/>
  <c r="G410" i="6" s="1"/>
  <c r="H372" i="6"/>
  <c r="G372" i="6" s="1"/>
  <c r="F371" i="6"/>
  <c r="E371" i="6" s="1"/>
  <c r="H334" i="6"/>
  <c r="G334" i="6" s="1"/>
  <c r="F333" i="6"/>
  <c r="E333" i="6" s="1"/>
  <c r="F295" i="6"/>
  <c r="E295" i="6" s="1"/>
  <c r="H296" i="6"/>
  <c r="G296" i="6" s="1"/>
  <c r="H257" i="6"/>
  <c r="G257" i="6" s="1"/>
  <c r="F256" i="6"/>
  <c r="E256" i="6" s="1"/>
  <c r="H219" i="6"/>
  <c r="G219" i="6" s="1"/>
  <c r="F218" i="6"/>
  <c r="E218" i="6" s="1"/>
  <c r="H143" i="6"/>
  <c r="G143" i="6" s="1"/>
  <c r="F142" i="6"/>
  <c r="E142" i="6" s="1"/>
  <c r="F105" i="6"/>
  <c r="E105" i="6" s="1"/>
  <c r="H106" i="6"/>
  <c r="G106" i="6" s="1"/>
  <c r="H29" i="6"/>
  <c r="G29" i="6" s="1"/>
  <c r="F28" i="6"/>
  <c r="E28" i="6" s="1"/>
  <c r="C29" i="3"/>
  <c r="B28" i="3"/>
  <c r="A28" i="3" s="1"/>
  <c r="O30" i="3"/>
  <c r="N29" i="3"/>
  <c r="M29" i="3" s="1"/>
  <c r="S70" i="3"/>
  <c r="R69" i="3"/>
  <c r="Q69" i="3" s="1"/>
  <c r="R30" i="3"/>
  <c r="Q30" i="3" s="1"/>
  <c r="S31" i="3"/>
  <c r="F70" i="3"/>
  <c r="E70" i="3" s="1"/>
  <c r="G71" i="3"/>
  <c r="C68" i="3"/>
  <c r="B67" i="3"/>
  <c r="A67" i="3" s="1"/>
  <c r="J29" i="3"/>
  <c r="I29" i="3" s="1"/>
  <c r="K30" i="3"/>
  <c r="W35" i="3"/>
  <c r="V34" i="3"/>
  <c r="U34" i="3" s="1"/>
  <c r="N69" i="3"/>
  <c r="M69" i="3" s="1"/>
  <c r="O70" i="3"/>
  <c r="J67" i="3"/>
  <c r="I67" i="3" s="1"/>
  <c r="K68" i="3"/>
  <c r="G29" i="3"/>
  <c r="F28" i="3"/>
  <c r="E28" i="3" s="1"/>
  <c r="W68" i="3"/>
  <c r="V67" i="3"/>
  <c r="U67" i="3" s="1"/>
  <c r="G370" i="8" l="1"/>
  <c r="H371" i="8"/>
  <c r="F370" i="8"/>
  <c r="E370" i="8" s="1"/>
  <c r="H447" i="8"/>
  <c r="G446" i="8"/>
  <c r="F446" i="8"/>
  <c r="E446" i="8" s="1"/>
  <c r="F142" i="8"/>
  <c r="E142" i="8" s="1"/>
  <c r="G142" i="8"/>
  <c r="H143" i="8"/>
  <c r="H409" i="8"/>
  <c r="G408" i="8"/>
  <c r="F408" i="8"/>
  <c r="E408" i="8" s="1"/>
  <c r="F294" i="8"/>
  <c r="E294" i="8" s="1"/>
  <c r="H295" i="8"/>
  <c r="G294" i="8"/>
  <c r="H29" i="8"/>
  <c r="F28" i="8"/>
  <c r="E28" i="8" s="1"/>
  <c r="G28" i="8"/>
  <c r="H105" i="8"/>
  <c r="F104" i="8"/>
  <c r="E104" i="8" s="1"/>
  <c r="G104" i="8"/>
  <c r="G218" i="8"/>
  <c r="F218" i="8"/>
  <c r="E218" i="8" s="1"/>
  <c r="H219" i="8"/>
  <c r="H67" i="8"/>
  <c r="G66" i="8"/>
  <c r="F66" i="8"/>
  <c r="E66" i="8" s="1"/>
  <c r="F256" i="8"/>
  <c r="E256" i="8" s="1"/>
  <c r="G256" i="8"/>
  <c r="H257" i="8"/>
  <c r="G180" i="8"/>
  <c r="H181" i="8"/>
  <c r="F180" i="8"/>
  <c r="E180" i="8" s="1"/>
  <c r="G332" i="8"/>
  <c r="H333" i="8"/>
  <c r="F332" i="8"/>
  <c r="E332" i="8" s="1"/>
  <c r="G294" i="7"/>
  <c r="F294" i="7"/>
  <c r="E294" i="7" s="1"/>
  <c r="H295" i="7"/>
  <c r="G256" i="7"/>
  <c r="F256" i="7"/>
  <c r="E256" i="7" s="1"/>
  <c r="H257" i="7"/>
  <c r="G28" i="7"/>
  <c r="F28" i="7"/>
  <c r="E28" i="7" s="1"/>
  <c r="H29" i="7"/>
  <c r="H371" i="7"/>
  <c r="F370" i="7"/>
  <c r="E370" i="7" s="1"/>
  <c r="G370" i="7"/>
  <c r="G408" i="7"/>
  <c r="F408" i="7"/>
  <c r="E408" i="7" s="1"/>
  <c r="H409" i="7"/>
  <c r="H333" i="7"/>
  <c r="G332" i="7"/>
  <c r="F332" i="7"/>
  <c r="E332" i="7" s="1"/>
  <c r="F446" i="7"/>
  <c r="E446" i="7" s="1"/>
  <c r="G446" i="7"/>
  <c r="H447" i="7"/>
  <c r="H181" i="7"/>
  <c r="F180" i="7"/>
  <c r="E180" i="7" s="1"/>
  <c r="G180" i="7"/>
  <c r="G104" i="7"/>
  <c r="F104" i="7"/>
  <c r="E104" i="7" s="1"/>
  <c r="H105" i="7"/>
  <c r="F66" i="7"/>
  <c r="E66" i="7" s="1"/>
  <c r="H67" i="7"/>
  <c r="G66" i="7"/>
  <c r="G142" i="7"/>
  <c r="H143" i="7"/>
  <c r="F142" i="7"/>
  <c r="E142" i="7" s="1"/>
  <c r="F218" i="7"/>
  <c r="E218" i="7" s="1"/>
  <c r="H219" i="7"/>
  <c r="G218" i="7"/>
  <c r="F66" i="6"/>
  <c r="E66" i="6" s="1"/>
  <c r="H67" i="6"/>
  <c r="G67" i="6" s="1"/>
  <c r="H181" i="6"/>
  <c r="G181" i="6" s="1"/>
  <c r="F180" i="6"/>
  <c r="E180" i="6" s="1"/>
  <c r="H449" i="6"/>
  <c r="G449" i="6" s="1"/>
  <c r="F448" i="6"/>
  <c r="E448" i="6" s="1"/>
  <c r="H411" i="6"/>
  <c r="G411" i="6" s="1"/>
  <c r="F410" i="6"/>
  <c r="E410" i="6" s="1"/>
  <c r="H373" i="6"/>
  <c r="G373" i="6" s="1"/>
  <c r="F372" i="6"/>
  <c r="E372" i="6" s="1"/>
  <c r="F334" i="6"/>
  <c r="E334" i="6" s="1"/>
  <c r="H335" i="6"/>
  <c r="G335" i="6" s="1"/>
  <c r="F296" i="6"/>
  <c r="E296" i="6" s="1"/>
  <c r="H297" i="6"/>
  <c r="G297" i="6" s="1"/>
  <c r="H258" i="6"/>
  <c r="G258" i="6" s="1"/>
  <c r="F257" i="6"/>
  <c r="E257" i="6" s="1"/>
  <c r="H220" i="6"/>
  <c r="G220" i="6" s="1"/>
  <c r="F219" i="6"/>
  <c r="E219" i="6" s="1"/>
  <c r="H144" i="6"/>
  <c r="G144" i="6" s="1"/>
  <c r="F143" i="6"/>
  <c r="E143" i="6" s="1"/>
  <c r="H107" i="6"/>
  <c r="G107" i="6" s="1"/>
  <c r="F106" i="6"/>
  <c r="E106" i="6" s="1"/>
  <c r="F29" i="6"/>
  <c r="E29" i="6" s="1"/>
  <c r="H30" i="6"/>
  <c r="G30" i="6" s="1"/>
  <c r="B29" i="3"/>
  <c r="A29" i="3" s="1"/>
  <c r="C30" i="3"/>
  <c r="R70" i="3"/>
  <c r="Q70" i="3" s="1"/>
  <c r="S71" i="3"/>
  <c r="N30" i="3"/>
  <c r="M30" i="3" s="1"/>
  <c r="O31" i="3"/>
  <c r="V68" i="3"/>
  <c r="U68" i="3" s="1"/>
  <c r="W69" i="3"/>
  <c r="B68" i="3"/>
  <c r="A68" i="3" s="1"/>
  <c r="C69" i="3"/>
  <c r="K31" i="3"/>
  <c r="J30" i="3"/>
  <c r="I30" i="3" s="1"/>
  <c r="F29" i="3"/>
  <c r="E29" i="3" s="1"/>
  <c r="G30" i="3"/>
  <c r="O71" i="3"/>
  <c r="N70" i="3"/>
  <c r="M70" i="3" s="1"/>
  <c r="G72" i="3"/>
  <c r="F71" i="3"/>
  <c r="E71" i="3" s="1"/>
  <c r="K69" i="3"/>
  <c r="J68" i="3"/>
  <c r="I68" i="3" s="1"/>
  <c r="S32" i="3"/>
  <c r="R31" i="3"/>
  <c r="Q31" i="3" s="1"/>
  <c r="V35" i="3"/>
  <c r="U35" i="3" s="1"/>
  <c r="W36" i="3"/>
  <c r="F219" i="8" l="1"/>
  <c r="E219" i="8" s="1"/>
  <c r="G219" i="8"/>
  <c r="H220" i="8"/>
  <c r="F333" i="8"/>
  <c r="E333" i="8" s="1"/>
  <c r="G333" i="8"/>
  <c r="H334" i="8"/>
  <c r="H410" i="8"/>
  <c r="G409" i="8"/>
  <c r="F409" i="8"/>
  <c r="E409" i="8" s="1"/>
  <c r="H144" i="8"/>
  <c r="F143" i="8"/>
  <c r="E143" i="8" s="1"/>
  <c r="G143" i="8"/>
  <c r="H182" i="8"/>
  <c r="F181" i="8"/>
  <c r="E181" i="8" s="1"/>
  <c r="G181" i="8"/>
  <c r="H106" i="8"/>
  <c r="F105" i="8"/>
  <c r="E105" i="8" s="1"/>
  <c r="G105" i="8"/>
  <c r="H258" i="8"/>
  <c r="G257" i="8"/>
  <c r="F257" i="8"/>
  <c r="E257" i="8" s="1"/>
  <c r="F29" i="8"/>
  <c r="E29" i="8" s="1"/>
  <c r="H30" i="8"/>
  <c r="G29" i="8"/>
  <c r="F447" i="8"/>
  <c r="E447" i="8" s="1"/>
  <c r="G447" i="8"/>
  <c r="H448" i="8"/>
  <c r="F295" i="8"/>
  <c r="E295" i="8" s="1"/>
  <c r="G295" i="8"/>
  <c r="H296" i="8"/>
  <c r="G371" i="8"/>
  <c r="F371" i="8"/>
  <c r="E371" i="8" s="1"/>
  <c r="H372" i="8"/>
  <c r="G67" i="8"/>
  <c r="H68" i="8"/>
  <c r="F67" i="8"/>
  <c r="E67" i="8" s="1"/>
  <c r="H220" i="7"/>
  <c r="G219" i="7"/>
  <c r="F219" i="7"/>
  <c r="E219" i="7" s="1"/>
  <c r="G181" i="7"/>
  <c r="F181" i="7"/>
  <c r="E181" i="7" s="1"/>
  <c r="H182" i="7"/>
  <c r="G371" i="7"/>
  <c r="F371" i="7"/>
  <c r="E371" i="7" s="1"/>
  <c r="H372" i="7"/>
  <c r="G447" i="7"/>
  <c r="F447" i="7"/>
  <c r="E447" i="7" s="1"/>
  <c r="H448" i="7"/>
  <c r="F29" i="7"/>
  <c r="E29" i="7" s="1"/>
  <c r="H30" i="7"/>
  <c r="G29" i="7"/>
  <c r="F143" i="7"/>
  <c r="E143" i="7" s="1"/>
  <c r="H144" i="7"/>
  <c r="G143" i="7"/>
  <c r="G257" i="7"/>
  <c r="F257" i="7"/>
  <c r="E257" i="7" s="1"/>
  <c r="H258" i="7"/>
  <c r="F67" i="7"/>
  <c r="E67" i="7" s="1"/>
  <c r="H68" i="7"/>
  <c r="G67" i="7"/>
  <c r="G333" i="7"/>
  <c r="F333" i="7"/>
  <c r="E333" i="7" s="1"/>
  <c r="H334" i="7"/>
  <c r="H106" i="7"/>
  <c r="G105" i="7"/>
  <c r="F105" i="7"/>
  <c r="E105" i="7" s="1"/>
  <c r="G409" i="7"/>
  <c r="H410" i="7"/>
  <c r="F409" i="7"/>
  <c r="E409" i="7" s="1"/>
  <c r="H296" i="7"/>
  <c r="F295" i="7"/>
  <c r="E295" i="7" s="1"/>
  <c r="G295" i="7"/>
  <c r="H182" i="6"/>
  <c r="G182" i="6" s="1"/>
  <c r="F181" i="6"/>
  <c r="E181" i="6" s="1"/>
  <c r="H68" i="6"/>
  <c r="G68" i="6" s="1"/>
  <c r="F67" i="6"/>
  <c r="E67" i="6" s="1"/>
  <c r="H450" i="6"/>
  <c r="G450" i="6" s="1"/>
  <c r="F449" i="6"/>
  <c r="E449" i="6" s="1"/>
  <c r="H412" i="6"/>
  <c r="G412" i="6" s="1"/>
  <c r="F411" i="6"/>
  <c r="E411" i="6" s="1"/>
  <c r="H374" i="6"/>
  <c r="G374" i="6" s="1"/>
  <c r="F373" i="6"/>
  <c r="E373" i="6" s="1"/>
  <c r="H336" i="6"/>
  <c r="G336" i="6" s="1"/>
  <c r="F335" i="6"/>
  <c r="E335" i="6" s="1"/>
  <c r="H298" i="6"/>
  <c r="G298" i="6" s="1"/>
  <c r="F297" i="6"/>
  <c r="E297" i="6" s="1"/>
  <c r="H259" i="6"/>
  <c r="G259" i="6" s="1"/>
  <c r="F258" i="6"/>
  <c r="E258" i="6" s="1"/>
  <c r="F220" i="6"/>
  <c r="E220" i="6" s="1"/>
  <c r="H221" i="6"/>
  <c r="G221" i="6" s="1"/>
  <c r="F144" i="6"/>
  <c r="E144" i="6" s="1"/>
  <c r="H145" i="6"/>
  <c r="G145" i="6" s="1"/>
  <c r="H108" i="6"/>
  <c r="G108" i="6" s="1"/>
  <c r="F107" i="6"/>
  <c r="E107" i="6" s="1"/>
  <c r="F30" i="6"/>
  <c r="E30" i="6" s="1"/>
  <c r="H31" i="6"/>
  <c r="G31" i="6" s="1"/>
  <c r="B30" i="3"/>
  <c r="A30" i="3" s="1"/>
  <c r="C31" i="3"/>
  <c r="O32" i="3"/>
  <c r="N31" i="3"/>
  <c r="M31" i="3" s="1"/>
  <c r="S72" i="3"/>
  <c r="R71" i="3"/>
  <c r="Q71" i="3" s="1"/>
  <c r="G31" i="3"/>
  <c r="F30" i="3"/>
  <c r="E30" i="3" s="1"/>
  <c r="K32" i="3"/>
  <c r="J31" i="3"/>
  <c r="I31" i="3" s="1"/>
  <c r="C70" i="3"/>
  <c r="B69" i="3"/>
  <c r="A69" i="3" s="1"/>
  <c r="W37" i="3"/>
  <c r="V36" i="3"/>
  <c r="U36" i="3" s="1"/>
  <c r="F72" i="3"/>
  <c r="E72" i="3" s="1"/>
  <c r="G73" i="3"/>
  <c r="J69" i="3"/>
  <c r="I69" i="3" s="1"/>
  <c r="K70" i="3"/>
  <c r="S33" i="3"/>
  <c r="R32" i="3"/>
  <c r="Q32" i="3" s="1"/>
  <c r="W70" i="3"/>
  <c r="V69" i="3"/>
  <c r="U69" i="3" s="1"/>
  <c r="N71" i="3"/>
  <c r="M71" i="3" s="1"/>
  <c r="O72" i="3"/>
  <c r="H69" i="8" l="1"/>
  <c r="F68" i="8"/>
  <c r="E68" i="8" s="1"/>
  <c r="G68" i="8"/>
  <c r="H31" i="8"/>
  <c r="G30" i="8"/>
  <c r="F30" i="8"/>
  <c r="E30" i="8" s="1"/>
  <c r="F144" i="8"/>
  <c r="E144" i="8" s="1"/>
  <c r="H145" i="8"/>
  <c r="G144" i="8"/>
  <c r="H373" i="8"/>
  <c r="F372" i="8"/>
  <c r="E372" i="8" s="1"/>
  <c r="G372" i="8"/>
  <c r="G258" i="8"/>
  <c r="H259" i="8"/>
  <c r="F258" i="8"/>
  <c r="E258" i="8" s="1"/>
  <c r="G410" i="8"/>
  <c r="H411" i="8"/>
  <c r="F410" i="8"/>
  <c r="E410" i="8" s="1"/>
  <c r="H297" i="8"/>
  <c r="G296" i="8"/>
  <c r="F296" i="8"/>
  <c r="E296" i="8" s="1"/>
  <c r="F334" i="8"/>
  <c r="E334" i="8" s="1"/>
  <c r="G334" i="8"/>
  <c r="H335" i="8"/>
  <c r="F106" i="8"/>
  <c r="E106" i="8" s="1"/>
  <c r="H107" i="8"/>
  <c r="G106" i="8"/>
  <c r="H449" i="8"/>
  <c r="G448" i="8"/>
  <c r="F448" i="8"/>
  <c r="E448" i="8" s="1"/>
  <c r="H221" i="8"/>
  <c r="F220" i="8"/>
  <c r="E220" i="8" s="1"/>
  <c r="G220" i="8"/>
  <c r="F182" i="8"/>
  <c r="E182" i="8" s="1"/>
  <c r="H183" i="8"/>
  <c r="G182" i="8"/>
  <c r="H449" i="7"/>
  <c r="F448" i="7"/>
  <c r="E448" i="7" s="1"/>
  <c r="G448" i="7"/>
  <c r="G68" i="7"/>
  <c r="H69" i="7"/>
  <c r="F68" i="7"/>
  <c r="E68" i="7" s="1"/>
  <c r="H297" i="7"/>
  <c r="G296" i="7"/>
  <c r="F296" i="7"/>
  <c r="E296" i="7" s="1"/>
  <c r="F258" i="7"/>
  <c r="E258" i="7" s="1"/>
  <c r="G258" i="7"/>
  <c r="H259" i="7"/>
  <c r="H373" i="7"/>
  <c r="G372" i="7"/>
  <c r="F372" i="7"/>
  <c r="E372" i="7" s="1"/>
  <c r="F410" i="7"/>
  <c r="E410" i="7" s="1"/>
  <c r="G410" i="7"/>
  <c r="H411" i="7"/>
  <c r="H183" i="7"/>
  <c r="F182" i="7"/>
  <c r="E182" i="7" s="1"/>
  <c r="G182" i="7"/>
  <c r="G144" i="7"/>
  <c r="F144" i="7"/>
  <c r="E144" i="7" s="1"/>
  <c r="H145" i="7"/>
  <c r="G106" i="7"/>
  <c r="H107" i="7"/>
  <c r="F106" i="7"/>
  <c r="E106" i="7" s="1"/>
  <c r="F334" i="7"/>
  <c r="E334" i="7" s="1"/>
  <c r="H335" i="7"/>
  <c r="G334" i="7"/>
  <c r="G30" i="7"/>
  <c r="H31" i="7"/>
  <c r="F30" i="7"/>
  <c r="E30" i="7" s="1"/>
  <c r="F220" i="7"/>
  <c r="E220" i="7" s="1"/>
  <c r="H221" i="7"/>
  <c r="G220" i="7"/>
  <c r="H69" i="6"/>
  <c r="G69" i="6" s="1"/>
  <c r="F68" i="6"/>
  <c r="E68" i="6" s="1"/>
  <c r="H183" i="6"/>
  <c r="G183" i="6" s="1"/>
  <c r="F182" i="6"/>
  <c r="E182" i="6" s="1"/>
  <c r="F450" i="6"/>
  <c r="E450" i="6" s="1"/>
  <c r="H451" i="6"/>
  <c r="G451" i="6" s="1"/>
  <c r="H413" i="6"/>
  <c r="G413" i="6" s="1"/>
  <c r="F412" i="6"/>
  <c r="E412" i="6" s="1"/>
  <c r="F374" i="6"/>
  <c r="E374" i="6" s="1"/>
  <c r="H375" i="6"/>
  <c r="G375" i="6" s="1"/>
  <c r="F336" i="6"/>
  <c r="E336" i="6" s="1"/>
  <c r="H337" i="6"/>
  <c r="G337" i="6" s="1"/>
  <c r="F298" i="6"/>
  <c r="E298" i="6" s="1"/>
  <c r="H299" i="6"/>
  <c r="G299" i="6" s="1"/>
  <c r="F259" i="6"/>
  <c r="E259" i="6" s="1"/>
  <c r="H260" i="6"/>
  <c r="G260" i="6" s="1"/>
  <c r="F221" i="6"/>
  <c r="E221" i="6" s="1"/>
  <c r="H222" i="6"/>
  <c r="G222" i="6" s="1"/>
  <c r="F145" i="6"/>
  <c r="E145" i="6" s="1"/>
  <c r="H146" i="6"/>
  <c r="G146" i="6" s="1"/>
  <c r="H109" i="6"/>
  <c r="G109" i="6" s="1"/>
  <c r="F108" i="6"/>
  <c r="E108" i="6" s="1"/>
  <c r="F31" i="6"/>
  <c r="E31" i="6" s="1"/>
  <c r="H32" i="6"/>
  <c r="G32" i="6" s="1"/>
  <c r="C32" i="3"/>
  <c r="B31" i="3"/>
  <c r="A31" i="3" s="1"/>
  <c r="S73" i="3"/>
  <c r="R72" i="3"/>
  <c r="Q72" i="3" s="1"/>
  <c r="O33" i="3"/>
  <c r="N32" i="3"/>
  <c r="M32" i="3" s="1"/>
  <c r="V70" i="3"/>
  <c r="U70" i="3" s="1"/>
  <c r="W71" i="3"/>
  <c r="S34" i="3"/>
  <c r="R33" i="3"/>
  <c r="Q33" i="3" s="1"/>
  <c r="B70" i="3"/>
  <c r="A70" i="3" s="1"/>
  <c r="C71" i="3"/>
  <c r="K71" i="3"/>
  <c r="J70" i="3"/>
  <c r="I70" i="3" s="1"/>
  <c r="O73" i="3"/>
  <c r="N72" i="3"/>
  <c r="M72" i="3" s="1"/>
  <c r="V37" i="3"/>
  <c r="U37" i="3" s="1"/>
  <c r="W38" i="3"/>
  <c r="K33" i="3"/>
  <c r="J32" i="3"/>
  <c r="I32" i="3" s="1"/>
  <c r="G74" i="3"/>
  <c r="F73" i="3"/>
  <c r="E73" i="3" s="1"/>
  <c r="F31" i="3"/>
  <c r="E31" i="3" s="1"/>
  <c r="G32" i="3"/>
  <c r="H336" i="8" l="1"/>
  <c r="G335" i="8"/>
  <c r="F335" i="8"/>
  <c r="E335" i="8" s="1"/>
  <c r="H184" i="8"/>
  <c r="G183" i="8"/>
  <c r="F183" i="8"/>
  <c r="E183" i="8" s="1"/>
  <c r="F373" i="8"/>
  <c r="E373" i="8" s="1"/>
  <c r="G373" i="8"/>
  <c r="H374" i="8"/>
  <c r="H146" i="8"/>
  <c r="F145" i="8"/>
  <c r="E145" i="8" s="1"/>
  <c r="G145" i="8"/>
  <c r="F221" i="8"/>
  <c r="E221" i="8" s="1"/>
  <c r="G221" i="8"/>
  <c r="H222" i="8"/>
  <c r="H298" i="8"/>
  <c r="G297" i="8"/>
  <c r="F297" i="8"/>
  <c r="E297" i="8" s="1"/>
  <c r="H412" i="8"/>
  <c r="G411" i="8"/>
  <c r="F411" i="8"/>
  <c r="E411" i="8" s="1"/>
  <c r="H450" i="8"/>
  <c r="G449" i="8"/>
  <c r="F449" i="8"/>
  <c r="E449" i="8" s="1"/>
  <c r="F31" i="8"/>
  <c r="E31" i="8" s="1"/>
  <c r="H32" i="8"/>
  <c r="G31" i="8"/>
  <c r="H108" i="8"/>
  <c r="G107" i="8"/>
  <c r="F107" i="8"/>
  <c r="E107" i="8" s="1"/>
  <c r="G259" i="8"/>
  <c r="F259" i="8"/>
  <c r="E259" i="8" s="1"/>
  <c r="H260" i="8"/>
  <c r="F69" i="8"/>
  <c r="E69" i="8" s="1"/>
  <c r="G69" i="8"/>
  <c r="H70" i="8"/>
  <c r="F145" i="7"/>
  <c r="E145" i="7" s="1"/>
  <c r="H146" i="7"/>
  <c r="G145" i="7"/>
  <c r="H260" i="7"/>
  <c r="G259" i="7"/>
  <c r="F259" i="7"/>
  <c r="E259" i="7" s="1"/>
  <c r="F221" i="7"/>
  <c r="E221" i="7" s="1"/>
  <c r="G221" i="7"/>
  <c r="H222" i="7"/>
  <c r="G31" i="7"/>
  <c r="H32" i="7"/>
  <c r="F31" i="7"/>
  <c r="E31" i="7" s="1"/>
  <c r="G183" i="7"/>
  <c r="H184" i="7"/>
  <c r="F183" i="7"/>
  <c r="E183" i="7" s="1"/>
  <c r="G411" i="7"/>
  <c r="H412" i="7"/>
  <c r="F411" i="7"/>
  <c r="E411" i="7" s="1"/>
  <c r="G297" i="7"/>
  <c r="F297" i="7"/>
  <c r="E297" i="7" s="1"/>
  <c r="H298" i="7"/>
  <c r="H336" i="7"/>
  <c r="G335" i="7"/>
  <c r="F335" i="7"/>
  <c r="E335" i="7" s="1"/>
  <c r="H70" i="7"/>
  <c r="F69" i="7"/>
  <c r="E69" i="7" s="1"/>
  <c r="G69" i="7"/>
  <c r="G107" i="7"/>
  <c r="F107" i="7"/>
  <c r="E107" i="7" s="1"/>
  <c r="H108" i="7"/>
  <c r="H374" i="7"/>
  <c r="F373" i="7"/>
  <c r="E373" i="7" s="1"/>
  <c r="G373" i="7"/>
  <c r="F449" i="7"/>
  <c r="E449" i="7" s="1"/>
  <c r="H450" i="7"/>
  <c r="G449" i="7"/>
  <c r="F183" i="6"/>
  <c r="E183" i="6" s="1"/>
  <c r="H184" i="6"/>
  <c r="G184" i="6" s="1"/>
  <c r="H70" i="6"/>
  <c r="G70" i="6" s="1"/>
  <c r="F69" i="6"/>
  <c r="E69" i="6" s="1"/>
  <c r="H452" i="6"/>
  <c r="G452" i="6" s="1"/>
  <c r="F451" i="6"/>
  <c r="E451" i="6" s="1"/>
  <c r="F413" i="6"/>
  <c r="E413" i="6" s="1"/>
  <c r="H414" i="6"/>
  <c r="G414" i="6" s="1"/>
  <c r="H376" i="6"/>
  <c r="G376" i="6" s="1"/>
  <c r="F375" i="6"/>
  <c r="E375" i="6" s="1"/>
  <c r="H338" i="6"/>
  <c r="G338" i="6" s="1"/>
  <c r="F337" i="6"/>
  <c r="E337" i="6" s="1"/>
  <c r="F299" i="6"/>
  <c r="E299" i="6" s="1"/>
  <c r="H300" i="6"/>
  <c r="G300" i="6" s="1"/>
  <c r="H261" i="6"/>
  <c r="G261" i="6" s="1"/>
  <c r="F260" i="6"/>
  <c r="E260" i="6" s="1"/>
  <c r="H223" i="6"/>
  <c r="G223" i="6" s="1"/>
  <c r="F222" i="6"/>
  <c r="E222" i="6" s="1"/>
  <c r="H147" i="6"/>
  <c r="G147" i="6" s="1"/>
  <c r="F146" i="6"/>
  <c r="E146" i="6" s="1"/>
  <c r="F109" i="6"/>
  <c r="E109" i="6" s="1"/>
  <c r="H110" i="6"/>
  <c r="G110" i="6" s="1"/>
  <c r="H33" i="6"/>
  <c r="G33" i="6" s="1"/>
  <c r="F32" i="6"/>
  <c r="E32" i="6" s="1"/>
  <c r="C33" i="3"/>
  <c r="B32" i="3"/>
  <c r="A32" i="3" s="1"/>
  <c r="O34" i="3"/>
  <c r="N33" i="3"/>
  <c r="M33" i="3" s="1"/>
  <c r="S74" i="3"/>
  <c r="R73" i="3"/>
  <c r="Q73" i="3" s="1"/>
  <c r="C72" i="3"/>
  <c r="B71" i="3"/>
  <c r="A71" i="3" s="1"/>
  <c r="J33" i="3"/>
  <c r="I33" i="3" s="1"/>
  <c r="K34" i="3"/>
  <c r="G33" i="3"/>
  <c r="F32" i="3"/>
  <c r="E32" i="3" s="1"/>
  <c r="F74" i="3"/>
  <c r="E74" i="3" s="1"/>
  <c r="G75" i="3"/>
  <c r="R34" i="3"/>
  <c r="Q34" i="3" s="1"/>
  <c r="S35" i="3"/>
  <c r="W72" i="3"/>
  <c r="V71" i="3"/>
  <c r="U71" i="3" s="1"/>
  <c r="N73" i="3"/>
  <c r="M73" i="3" s="1"/>
  <c r="O74" i="3"/>
  <c r="W39" i="3"/>
  <c r="V39" i="3" s="1"/>
  <c r="U39" i="3" s="1"/>
  <c r="V38" i="3"/>
  <c r="U38" i="3" s="1"/>
  <c r="J71" i="3"/>
  <c r="I71" i="3" s="1"/>
  <c r="K72" i="3"/>
  <c r="G70" i="8" l="1"/>
  <c r="F70" i="8"/>
  <c r="E70" i="8" s="1"/>
  <c r="H71" i="8"/>
  <c r="G450" i="8"/>
  <c r="F450" i="8"/>
  <c r="E450" i="8" s="1"/>
  <c r="H451" i="8"/>
  <c r="H147" i="8"/>
  <c r="G146" i="8"/>
  <c r="F146" i="8"/>
  <c r="E146" i="8" s="1"/>
  <c r="H261" i="8"/>
  <c r="G260" i="8"/>
  <c r="F260" i="8"/>
  <c r="E260" i="8" s="1"/>
  <c r="G374" i="8"/>
  <c r="F374" i="8"/>
  <c r="E374" i="8" s="1"/>
  <c r="H375" i="8"/>
  <c r="H413" i="8"/>
  <c r="G412" i="8"/>
  <c r="F412" i="8"/>
  <c r="E412" i="8" s="1"/>
  <c r="H109" i="8"/>
  <c r="G108" i="8"/>
  <c r="F108" i="8"/>
  <c r="E108" i="8" s="1"/>
  <c r="F298" i="8"/>
  <c r="E298" i="8" s="1"/>
  <c r="H299" i="8"/>
  <c r="G298" i="8"/>
  <c r="H185" i="8"/>
  <c r="F184" i="8"/>
  <c r="E184" i="8" s="1"/>
  <c r="G184" i="8"/>
  <c r="H223" i="8"/>
  <c r="G222" i="8"/>
  <c r="F222" i="8"/>
  <c r="E222" i="8" s="1"/>
  <c r="H33" i="8"/>
  <c r="F32" i="8"/>
  <c r="E32" i="8" s="1"/>
  <c r="G32" i="8"/>
  <c r="F336" i="8"/>
  <c r="E336" i="8" s="1"/>
  <c r="H337" i="8"/>
  <c r="G336" i="8"/>
  <c r="H33" i="7"/>
  <c r="G32" i="7"/>
  <c r="F32" i="7"/>
  <c r="E32" i="7" s="1"/>
  <c r="G336" i="7"/>
  <c r="H337" i="7"/>
  <c r="F336" i="7"/>
  <c r="E336" i="7" s="1"/>
  <c r="G184" i="7"/>
  <c r="H185" i="7"/>
  <c r="F184" i="7"/>
  <c r="E184" i="7" s="1"/>
  <c r="G450" i="7"/>
  <c r="H451" i="7"/>
  <c r="F450" i="7"/>
  <c r="E450" i="7" s="1"/>
  <c r="F298" i="7"/>
  <c r="E298" i="7" s="1"/>
  <c r="H299" i="7"/>
  <c r="G298" i="7"/>
  <c r="H223" i="7"/>
  <c r="F222" i="7"/>
  <c r="E222" i="7" s="1"/>
  <c r="G222" i="7"/>
  <c r="H109" i="7"/>
  <c r="G108" i="7"/>
  <c r="F108" i="7"/>
  <c r="E108" i="7" s="1"/>
  <c r="F70" i="7"/>
  <c r="E70" i="7" s="1"/>
  <c r="G70" i="7"/>
  <c r="H71" i="7"/>
  <c r="G374" i="7"/>
  <c r="H375" i="7"/>
  <c r="F374" i="7"/>
  <c r="E374" i="7" s="1"/>
  <c r="H413" i="7"/>
  <c r="G412" i="7"/>
  <c r="F412" i="7"/>
  <c r="E412" i="7" s="1"/>
  <c r="F146" i="7"/>
  <c r="E146" i="7" s="1"/>
  <c r="H147" i="7"/>
  <c r="G146" i="7"/>
  <c r="F260" i="7"/>
  <c r="E260" i="7" s="1"/>
  <c r="H261" i="7"/>
  <c r="G260" i="7"/>
  <c r="F70" i="6"/>
  <c r="E70" i="6" s="1"/>
  <c r="H71" i="6"/>
  <c r="G71" i="6" s="1"/>
  <c r="F184" i="6"/>
  <c r="E184" i="6" s="1"/>
  <c r="H185" i="6"/>
  <c r="G185" i="6" s="1"/>
  <c r="H453" i="6"/>
  <c r="G453" i="6" s="1"/>
  <c r="F452" i="6"/>
  <c r="E452" i="6" s="1"/>
  <c r="F414" i="6"/>
  <c r="E414" i="6" s="1"/>
  <c r="H415" i="6"/>
  <c r="G415" i="6" s="1"/>
  <c r="H377" i="6"/>
  <c r="G377" i="6" s="1"/>
  <c r="F376" i="6"/>
  <c r="E376" i="6" s="1"/>
  <c r="H339" i="6"/>
  <c r="G339" i="6" s="1"/>
  <c r="F338" i="6"/>
  <c r="E338" i="6" s="1"/>
  <c r="F300" i="6"/>
  <c r="E300" i="6" s="1"/>
  <c r="H301" i="6"/>
  <c r="G301" i="6" s="1"/>
  <c r="H262" i="6"/>
  <c r="G262" i="6" s="1"/>
  <c r="F261" i="6"/>
  <c r="E261" i="6" s="1"/>
  <c r="H224" i="6"/>
  <c r="G224" i="6" s="1"/>
  <c r="F223" i="6"/>
  <c r="E223" i="6" s="1"/>
  <c r="H148" i="6"/>
  <c r="G148" i="6" s="1"/>
  <c r="F147" i="6"/>
  <c r="E147" i="6" s="1"/>
  <c r="H111" i="6"/>
  <c r="G111" i="6" s="1"/>
  <c r="F110" i="6"/>
  <c r="E110" i="6" s="1"/>
  <c r="F33" i="6"/>
  <c r="E33" i="6" s="1"/>
  <c r="H34" i="6"/>
  <c r="G34" i="6" s="1"/>
  <c r="C34" i="3"/>
  <c r="B33" i="3"/>
  <c r="A33" i="3" s="1"/>
  <c r="R74" i="3"/>
  <c r="Q74" i="3" s="1"/>
  <c r="S75" i="3"/>
  <c r="O35" i="3"/>
  <c r="N34" i="3"/>
  <c r="M34" i="3" s="1"/>
  <c r="K35" i="3"/>
  <c r="J34" i="3"/>
  <c r="I34" i="3" s="1"/>
  <c r="K73" i="3"/>
  <c r="J72" i="3"/>
  <c r="I72" i="3" s="1"/>
  <c r="O75" i="3"/>
  <c r="N74" i="3"/>
  <c r="M74" i="3" s="1"/>
  <c r="B72" i="3"/>
  <c r="A72" i="3" s="1"/>
  <c r="C73" i="3"/>
  <c r="F33" i="3"/>
  <c r="E33" i="3" s="1"/>
  <c r="G34" i="3"/>
  <c r="V72" i="3"/>
  <c r="U72" i="3" s="1"/>
  <c r="W73" i="3"/>
  <c r="G76" i="3"/>
  <c r="F75" i="3"/>
  <c r="E75" i="3" s="1"/>
  <c r="S36" i="3"/>
  <c r="R35" i="3"/>
  <c r="Q35" i="3" s="1"/>
  <c r="G337" i="8" l="1"/>
  <c r="F337" i="8"/>
  <c r="E337" i="8" s="1"/>
  <c r="H338" i="8"/>
  <c r="H300" i="8"/>
  <c r="G299" i="8"/>
  <c r="F299" i="8"/>
  <c r="E299" i="8" s="1"/>
  <c r="G261" i="8"/>
  <c r="H262" i="8"/>
  <c r="F261" i="8"/>
  <c r="E261" i="8" s="1"/>
  <c r="H34" i="8"/>
  <c r="G33" i="8"/>
  <c r="F33" i="8"/>
  <c r="E33" i="8" s="1"/>
  <c r="F109" i="8"/>
  <c r="E109" i="8" s="1"/>
  <c r="H110" i="8"/>
  <c r="G109" i="8"/>
  <c r="H148" i="8"/>
  <c r="G147" i="8"/>
  <c r="F147" i="8"/>
  <c r="E147" i="8" s="1"/>
  <c r="G451" i="8"/>
  <c r="F451" i="8"/>
  <c r="E451" i="8" s="1"/>
  <c r="H452" i="8"/>
  <c r="G223" i="8"/>
  <c r="H224" i="8"/>
  <c r="F223" i="8"/>
  <c r="E223" i="8" s="1"/>
  <c r="G413" i="8"/>
  <c r="H414" i="8"/>
  <c r="F413" i="8"/>
  <c r="E413" i="8" s="1"/>
  <c r="H376" i="8"/>
  <c r="F375" i="8"/>
  <c r="E375" i="8" s="1"/>
  <c r="G375" i="8"/>
  <c r="H72" i="8"/>
  <c r="G71" i="8"/>
  <c r="F71" i="8"/>
  <c r="E71" i="8" s="1"/>
  <c r="F185" i="8"/>
  <c r="E185" i="8" s="1"/>
  <c r="G185" i="8"/>
  <c r="H186" i="8"/>
  <c r="F261" i="7"/>
  <c r="E261" i="7" s="1"/>
  <c r="G261" i="7"/>
  <c r="H262" i="7"/>
  <c r="G451" i="7"/>
  <c r="H452" i="7"/>
  <c r="F451" i="7"/>
  <c r="E451" i="7" s="1"/>
  <c r="H110" i="7"/>
  <c r="G109" i="7"/>
  <c r="F109" i="7"/>
  <c r="E109" i="7" s="1"/>
  <c r="G185" i="7"/>
  <c r="F185" i="7"/>
  <c r="E185" i="7" s="1"/>
  <c r="H186" i="7"/>
  <c r="F337" i="7"/>
  <c r="E337" i="7" s="1"/>
  <c r="H338" i="7"/>
  <c r="G337" i="7"/>
  <c r="H414" i="7"/>
  <c r="F413" i="7"/>
  <c r="E413" i="7" s="1"/>
  <c r="G413" i="7"/>
  <c r="G223" i="7"/>
  <c r="H224" i="7"/>
  <c r="F223" i="7"/>
  <c r="E223" i="7" s="1"/>
  <c r="G71" i="7"/>
  <c r="H72" i="7"/>
  <c r="F71" i="7"/>
  <c r="E71" i="7" s="1"/>
  <c r="H148" i="7"/>
  <c r="F147" i="7"/>
  <c r="E147" i="7" s="1"/>
  <c r="G147" i="7"/>
  <c r="H376" i="7"/>
  <c r="G375" i="7"/>
  <c r="F375" i="7"/>
  <c r="E375" i="7" s="1"/>
  <c r="H300" i="7"/>
  <c r="G299" i="7"/>
  <c r="F299" i="7"/>
  <c r="E299" i="7" s="1"/>
  <c r="F33" i="7"/>
  <c r="E33" i="7" s="1"/>
  <c r="G33" i="7"/>
  <c r="H34" i="7"/>
  <c r="F185" i="6"/>
  <c r="E185" i="6" s="1"/>
  <c r="H186" i="6"/>
  <c r="G186" i="6" s="1"/>
  <c r="F71" i="6"/>
  <c r="E71" i="6" s="1"/>
  <c r="H72" i="6"/>
  <c r="G72" i="6" s="1"/>
  <c r="H454" i="6"/>
  <c r="G454" i="6" s="1"/>
  <c r="F453" i="6"/>
  <c r="E453" i="6" s="1"/>
  <c r="F415" i="6"/>
  <c r="E415" i="6" s="1"/>
  <c r="H416" i="6"/>
  <c r="G416" i="6" s="1"/>
  <c r="H378" i="6"/>
  <c r="G378" i="6" s="1"/>
  <c r="F377" i="6"/>
  <c r="E377" i="6" s="1"/>
  <c r="F339" i="6"/>
  <c r="E339" i="6" s="1"/>
  <c r="H340" i="6"/>
  <c r="F301" i="6"/>
  <c r="E301" i="6" s="1"/>
  <c r="H302" i="6"/>
  <c r="G302" i="6" s="1"/>
  <c r="H263" i="6"/>
  <c r="G263" i="6" s="1"/>
  <c r="F262" i="6"/>
  <c r="E262" i="6" s="1"/>
  <c r="H225" i="6"/>
  <c r="G225" i="6" s="1"/>
  <c r="F224" i="6"/>
  <c r="E224" i="6" s="1"/>
  <c r="F148" i="6"/>
  <c r="E148" i="6" s="1"/>
  <c r="H149" i="6"/>
  <c r="G149" i="6" s="1"/>
  <c r="H112" i="6"/>
  <c r="G112" i="6" s="1"/>
  <c r="F111" i="6"/>
  <c r="E111" i="6" s="1"/>
  <c r="H35" i="6"/>
  <c r="G35" i="6" s="1"/>
  <c r="F34" i="6"/>
  <c r="E34" i="6" s="1"/>
  <c r="B34" i="3"/>
  <c r="A34" i="3" s="1"/>
  <c r="C35" i="3"/>
  <c r="O36" i="3"/>
  <c r="N35" i="3"/>
  <c r="M35" i="3" s="1"/>
  <c r="R75" i="3"/>
  <c r="Q75" i="3" s="1"/>
  <c r="S76" i="3"/>
  <c r="C74" i="3"/>
  <c r="B73" i="3"/>
  <c r="A73" i="3" s="1"/>
  <c r="G35" i="3"/>
  <c r="F34" i="3"/>
  <c r="E34" i="3" s="1"/>
  <c r="R36" i="3"/>
  <c r="Q36" i="3" s="1"/>
  <c r="S37" i="3"/>
  <c r="N75" i="3"/>
  <c r="M75" i="3" s="1"/>
  <c r="O76" i="3"/>
  <c r="J73" i="3"/>
  <c r="I73" i="3" s="1"/>
  <c r="K74" i="3"/>
  <c r="W74" i="3"/>
  <c r="V73" i="3"/>
  <c r="U73" i="3" s="1"/>
  <c r="F76" i="3"/>
  <c r="E76" i="3" s="1"/>
  <c r="G77" i="3"/>
  <c r="K36" i="3"/>
  <c r="J35" i="3"/>
  <c r="I35" i="3" s="1"/>
  <c r="F186" i="8" l="1"/>
  <c r="E186" i="8" s="1"/>
  <c r="H187" i="8"/>
  <c r="G186" i="8"/>
  <c r="G224" i="8"/>
  <c r="F224" i="8"/>
  <c r="E224" i="8" s="1"/>
  <c r="H225" i="8"/>
  <c r="H35" i="8"/>
  <c r="F34" i="8"/>
  <c r="E34" i="8" s="1"/>
  <c r="G34" i="8"/>
  <c r="G452" i="8"/>
  <c r="F452" i="8"/>
  <c r="E452" i="8" s="1"/>
  <c r="H453" i="8"/>
  <c r="H263" i="8"/>
  <c r="F262" i="8"/>
  <c r="E262" i="8" s="1"/>
  <c r="G262" i="8"/>
  <c r="H73" i="8"/>
  <c r="G72" i="8"/>
  <c r="F72" i="8"/>
  <c r="E72" i="8" s="1"/>
  <c r="G376" i="8"/>
  <c r="H377" i="8"/>
  <c r="F376" i="8"/>
  <c r="E376" i="8" s="1"/>
  <c r="G148" i="8"/>
  <c r="F148" i="8"/>
  <c r="E148" i="8" s="1"/>
  <c r="H149" i="8"/>
  <c r="H301" i="8"/>
  <c r="G300" i="8"/>
  <c r="F300" i="8"/>
  <c r="E300" i="8" s="1"/>
  <c r="F338" i="8"/>
  <c r="E338" i="8" s="1"/>
  <c r="G338" i="8"/>
  <c r="H339" i="8"/>
  <c r="H415" i="8"/>
  <c r="G414" i="8"/>
  <c r="F414" i="8"/>
  <c r="E414" i="8" s="1"/>
  <c r="F110" i="8"/>
  <c r="E110" i="8" s="1"/>
  <c r="H111" i="8"/>
  <c r="G110" i="8"/>
  <c r="G34" i="7"/>
  <c r="H35" i="7"/>
  <c r="F34" i="7"/>
  <c r="E34" i="7" s="1"/>
  <c r="G186" i="7"/>
  <c r="H187" i="7"/>
  <c r="F186" i="7"/>
  <c r="E186" i="7" s="1"/>
  <c r="F72" i="7"/>
  <c r="E72" i="7" s="1"/>
  <c r="H73" i="7"/>
  <c r="G72" i="7"/>
  <c r="G224" i="7"/>
  <c r="F224" i="7"/>
  <c r="E224" i="7" s="1"/>
  <c r="H225" i="7"/>
  <c r="G300" i="7"/>
  <c r="F300" i="7"/>
  <c r="E300" i="7" s="1"/>
  <c r="H301" i="7"/>
  <c r="G110" i="7"/>
  <c r="F110" i="7"/>
  <c r="E110" i="7" s="1"/>
  <c r="H111" i="7"/>
  <c r="H453" i="7"/>
  <c r="G452" i="7"/>
  <c r="F452" i="7"/>
  <c r="E452" i="7" s="1"/>
  <c r="G262" i="7"/>
  <c r="H263" i="7"/>
  <c r="F262" i="7"/>
  <c r="E262" i="7" s="1"/>
  <c r="H377" i="7"/>
  <c r="F376" i="7"/>
  <c r="E376" i="7" s="1"/>
  <c r="G376" i="7"/>
  <c r="G414" i="7"/>
  <c r="H415" i="7"/>
  <c r="F414" i="7"/>
  <c r="E414" i="7" s="1"/>
  <c r="H339" i="7"/>
  <c r="G338" i="7"/>
  <c r="F338" i="7"/>
  <c r="E338" i="7" s="1"/>
  <c r="H149" i="7"/>
  <c r="F148" i="7"/>
  <c r="E148" i="7" s="1"/>
  <c r="G148" i="7"/>
  <c r="F340" i="6"/>
  <c r="E340" i="6" s="1"/>
  <c r="G340" i="6"/>
  <c r="H73" i="6"/>
  <c r="G73" i="6" s="1"/>
  <c r="F72" i="6"/>
  <c r="E72" i="6" s="1"/>
  <c r="H187" i="6"/>
  <c r="G187" i="6" s="1"/>
  <c r="F186" i="6"/>
  <c r="E186" i="6" s="1"/>
  <c r="F454" i="6"/>
  <c r="E454" i="6" s="1"/>
  <c r="H455" i="6"/>
  <c r="F416" i="6"/>
  <c r="E416" i="6" s="1"/>
  <c r="F378" i="6"/>
  <c r="E378" i="6" s="1"/>
  <c r="H379" i="6"/>
  <c r="F302" i="6"/>
  <c r="E302" i="6" s="1"/>
  <c r="H303" i="6"/>
  <c r="F263" i="6"/>
  <c r="E263" i="6" s="1"/>
  <c r="H264" i="6"/>
  <c r="G264" i="6" s="1"/>
  <c r="F225" i="6"/>
  <c r="E225" i="6" s="1"/>
  <c r="H226" i="6"/>
  <c r="G226" i="6" s="1"/>
  <c r="F149" i="6"/>
  <c r="E149" i="6" s="1"/>
  <c r="H150" i="6"/>
  <c r="G150" i="6" s="1"/>
  <c r="H113" i="6"/>
  <c r="G113" i="6" s="1"/>
  <c r="F112" i="6"/>
  <c r="E112" i="6" s="1"/>
  <c r="F35" i="6"/>
  <c r="E35" i="6" s="1"/>
  <c r="H36" i="6"/>
  <c r="G36" i="6" s="1"/>
  <c r="B35" i="3"/>
  <c r="A35" i="3" s="1"/>
  <c r="C36" i="3"/>
  <c r="S77" i="3"/>
  <c r="R76" i="3"/>
  <c r="Q76" i="3" s="1"/>
  <c r="O37" i="3"/>
  <c r="N36" i="3"/>
  <c r="M36" i="3" s="1"/>
  <c r="O77" i="3"/>
  <c r="N76" i="3"/>
  <c r="M76" i="3" s="1"/>
  <c r="S38" i="3"/>
  <c r="R37" i="3"/>
  <c r="Q37" i="3" s="1"/>
  <c r="K37" i="3"/>
  <c r="J36" i="3"/>
  <c r="I36" i="3" s="1"/>
  <c r="G78" i="3"/>
  <c r="F78" i="3" s="1"/>
  <c r="E78" i="3" s="1"/>
  <c r="F77" i="3"/>
  <c r="E77" i="3" s="1"/>
  <c r="V74" i="3"/>
  <c r="U74" i="3" s="1"/>
  <c r="W75" i="3"/>
  <c r="F35" i="3"/>
  <c r="E35" i="3" s="1"/>
  <c r="G36" i="3"/>
  <c r="K75" i="3"/>
  <c r="J74" i="3"/>
  <c r="I74" i="3" s="1"/>
  <c r="B74" i="3"/>
  <c r="A74" i="3" s="1"/>
  <c r="C75" i="3"/>
  <c r="H150" i="8" l="1"/>
  <c r="F149" i="8"/>
  <c r="E149" i="8" s="1"/>
  <c r="G149" i="8"/>
  <c r="H454" i="8"/>
  <c r="G453" i="8"/>
  <c r="F453" i="8"/>
  <c r="E453" i="8" s="1"/>
  <c r="F111" i="8"/>
  <c r="E111" i="8" s="1"/>
  <c r="G111" i="8"/>
  <c r="H112" i="8"/>
  <c r="G377" i="8"/>
  <c r="F377" i="8"/>
  <c r="E377" i="8" s="1"/>
  <c r="H378" i="8"/>
  <c r="H416" i="8"/>
  <c r="G415" i="8"/>
  <c r="F415" i="8"/>
  <c r="E415" i="8" s="1"/>
  <c r="H36" i="8"/>
  <c r="G35" i="8"/>
  <c r="F35" i="8"/>
  <c r="E35" i="8" s="1"/>
  <c r="F339" i="8"/>
  <c r="E339" i="8" s="1"/>
  <c r="G339" i="8"/>
  <c r="H340" i="8"/>
  <c r="H226" i="8"/>
  <c r="G225" i="8"/>
  <c r="F225" i="8"/>
  <c r="E225" i="8" s="1"/>
  <c r="G73" i="8"/>
  <c r="F73" i="8"/>
  <c r="E73" i="8" s="1"/>
  <c r="H188" i="8"/>
  <c r="F187" i="8"/>
  <c r="E187" i="8" s="1"/>
  <c r="G187" i="8"/>
  <c r="G301" i="8"/>
  <c r="H302" i="8"/>
  <c r="F301" i="8"/>
  <c r="E301" i="8" s="1"/>
  <c r="H264" i="8"/>
  <c r="F263" i="8"/>
  <c r="E263" i="8" s="1"/>
  <c r="G263" i="8"/>
  <c r="H150" i="7"/>
  <c r="F149" i="7"/>
  <c r="E149" i="7" s="1"/>
  <c r="G149" i="7"/>
  <c r="F225" i="7"/>
  <c r="E225" i="7" s="1"/>
  <c r="H226" i="7"/>
  <c r="G225" i="7"/>
  <c r="H264" i="7"/>
  <c r="G263" i="7"/>
  <c r="F263" i="7"/>
  <c r="E263" i="7" s="1"/>
  <c r="F73" i="7"/>
  <c r="E73" i="7" s="1"/>
  <c r="G73" i="7"/>
  <c r="F339" i="7"/>
  <c r="E339" i="7" s="1"/>
  <c r="G339" i="7"/>
  <c r="H340" i="7"/>
  <c r="G453" i="7"/>
  <c r="F453" i="7"/>
  <c r="E453" i="7" s="1"/>
  <c r="H454" i="7"/>
  <c r="H112" i="7"/>
  <c r="G111" i="7"/>
  <c r="F111" i="7"/>
  <c r="E111" i="7" s="1"/>
  <c r="H416" i="7"/>
  <c r="F415" i="7"/>
  <c r="E415" i="7" s="1"/>
  <c r="G415" i="7"/>
  <c r="G187" i="7"/>
  <c r="H188" i="7"/>
  <c r="F187" i="7"/>
  <c r="E187" i="7" s="1"/>
  <c r="H302" i="7"/>
  <c r="F301" i="7"/>
  <c r="E301" i="7" s="1"/>
  <c r="G301" i="7"/>
  <c r="G35" i="7"/>
  <c r="F35" i="7"/>
  <c r="E35" i="7" s="1"/>
  <c r="H36" i="7"/>
  <c r="F377" i="7"/>
  <c r="E377" i="7" s="1"/>
  <c r="G377" i="7"/>
  <c r="H378" i="7"/>
  <c r="F379" i="6"/>
  <c r="E379" i="6" s="1"/>
  <c r="G379" i="6"/>
  <c r="F455" i="6"/>
  <c r="E455" i="6" s="1"/>
  <c r="G455" i="6"/>
  <c r="F303" i="6"/>
  <c r="E303" i="6" s="1"/>
  <c r="G303" i="6"/>
  <c r="F150" i="6"/>
  <c r="E150" i="6" s="1"/>
  <c r="F226" i="6"/>
  <c r="E226" i="6" s="1"/>
  <c r="F187" i="6"/>
  <c r="E187" i="6" s="1"/>
  <c r="H188" i="6"/>
  <c r="G188" i="6" s="1"/>
  <c r="F73" i="6"/>
  <c r="E73" i="6" s="1"/>
  <c r="F113" i="6"/>
  <c r="E113" i="6" s="1"/>
  <c r="H265" i="6"/>
  <c r="F264" i="6"/>
  <c r="E264" i="6" s="1"/>
  <c r="H37" i="6"/>
  <c r="G37" i="6" s="1"/>
  <c r="F36" i="6"/>
  <c r="E36" i="6" s="1"/>
  <c r="B36" i="3"/>
  <c r="C37" i="3"/>
  <c r="N37" i="3"/>
  <c r="M37" i="3" s="1"/>
  <c r="O38" i="3"/>
  <c r="S78" i="3"/>
  <c r="R78" i="3" s="1"/>
  <c r="Q78" i="3" s="1"/>
  <c r="R77" i="3"/>
  <c r="Q77" i="3" s="1"/>
  <c r="W76" i="3"/>
  <c r="V75" i="3"/>
  <c r="U75" i="3" s="1"/>
  <c r="K38" i="3"/>
  <c r="J37" i="3"/>
  <c r="I37" i="3" s="1"/>
  <c r="C76" i="3"/>
  <c r="B75" i="3"/>
  <c r="A75" i="3" s="1"/>
  <c r="R38" i="3"/>
  <c r="Q38" i="3" s="1"/>
  <c r="S39" i="3"/>
  <c r="R39" i="3" s="1"/>
  <c r="Q39" i="3" s="1"/>
  <c r="A36" i="3"/>
  <c r="J75" i="3"/>
  <c r="I75" i="3" s="1"/>
  <c r="K76" i="3"/>
  <c r="G37" i="3"/>
  <c r="F36" i="3"/>
  <c r="E36" i="3" s="1"/>
  <c r="N77" i="3"/>
  <c r="M77" i="3" s="1"/>
  <c r="O78" i="3"/>
  <c r="N78" i="3" s="1"/>
  <c r="M78" i="3" s="1"/>
  <c r="F378" i="8" l="1"/>
  <c r="E378" i="8" s="1"/>
  <c r="H379" i="8"/>
  <c r="G378" i="8"/>
  <c r="F226" i="8"/>
  <c r="E226" i="8" s="1"/>
  <c r="G226" i="8"/>
  <c r="G264" i="8"/>
  <c r="F264" i="8"/>
  <c r="E264" i="8" s="1"/>
  <c r="H265" i="8"/>
  <c r="F340" i="8"/>
  <c r="E340" i="8" s="1"/>
  <c r="G340" i="8"/>
  <c r="F112" i="8"/>
  <c r="E112" i="8" s="1"/>
  <c r="G112" i="8"/>
  <c r="H113" i="8"/>
  <c r="H303" i="8"/>
  <c r="G302" i="8"/>
  <c r="F302" i="8"/>
  <c r="E302" i="8" s="1"/>
  <c r="H37" i="8"/>
  <c r="G36" i="8"/>
  <c r="F36" i="8"/>
  <c r="E36" i="8" s="1"/>
  <c r="H455" i="8"/>
  <c r="G454" i="8"/>
  <c r="F454" i="8"/>
  <c r="E454" i="8" s="1"/>
  <c r="F188" i="8"/>
  <c r="E188" i="8" s="1"/>
  <c r="H189" i="8"/>
  <c r="G188" i="8"/>
  <c r="G416" i="8"/>
  <c r="F416" i="8"/>
  <c r="E416" i="8" s="1"/>
  <c r="F150" i="8"/>
  <c r="E150" i="8" s="1"/>
  <c r="G150" i="8"/>
  <c r="F378" i="7"/>
  <c r="E378" i="7" s="1"/>
  <c r="H379" i="7"/>
  <c r="G378" i="7"/>
  <c r="F416" i="7"/>
  <c r="E416" i="7" s="1"/>
  <c r="G416" i="7"/>
  <c r="H37" i="7"/>
  <c r="G36" i="7"/>
  <c r="F36" i="7"/>
  <c r="E36" i="7" s="1"/>
  <c r="F264" i="7"/>
  <c r="E264" i="7" s="1"/>
  <c r="G264" i="7"/>
  <c r="H265" i="7"/>
  <c r="H113" i="7"/>
  <c r="G112" i="7"/>
  <c r="F112" i="7"/>
  <c r="E112" i="7" s="1"/>
  <c r="F454" i="7"/>
  <c r="E454" i="7" s="1"/>
  <c r="H455" i="7"/>
  <c r="G454" i="7"/>
  <c r="F226" i="7"/>
  <c r="E226" i="7" s="1"/>
  <c r="G226" i="7"/>
  <c r="H303" i="7"/>
  <c r="G302" i="7"/>
  <c r="F302" i="7"/>
  <c r="E302" i="7" s="1"/>
  <c r="F340" i="7"/>
  <c r="E340" i="7" s="1"/>
  <c r="G340" i="7"/>
  <c r="H189" i="7"/>
  <c r="G188" i="7"/>
  <c r="F188" i="7"/>
  <c r="E188" i="7" s="1"/>
  <c r="F150" i="7"/>
  <c r="E150" i="7" s="1"/>
  <c r="G150" i="7"/>
  <c r="F265" i="6"/>
  <c r="E265" i="6" s="1"/>
  <c r="G265" i="6"/>
  <c r="H189" i="6"/>
  <c r="G189" i="6" s="1"/>
  <c r="F188" i="6"/>
  <c r="E188" i="6" s="1"/>
  <c r="F37" i="6"/>
  <c r="E37" i="6" s="1"/>
  <c r="C38" i="3"/>
  <c r="B37" i="3"/>
  <c r="A37" i="3" s="1"/>
  <c r="N38" i="3"/>
  <c r="M38" i="3" s="1"/>
  <c r="O39" i="3"/>
  <c r="N39" i="3" s="1"/>
  <c r="M39" i="3" s="1"/>
  <c r="B76" i="3"/>
  <c r="A76" i="3" s="1"/>
  <c r="C77" i="3"/>
  <c r="K77" i="3"/>
  <c r="J76" i="3"/>
  <c r="I76" i="3" s="1"/>
  <c r="K39" i="3"/>
  <c r="J39" i="3" s="1"/>
  <c r="I39" i="3" s="1"/>
  <c r="J38" i="3"/>
  <c r="I38" i="3" s="1"/>
  <c r="F37" i="3"/>
  <c r="E37" i="3" s="1"/>
  <c r="G38" i="3"/>
  <c r="V76" i="3"/>
  <c r="U76" i="3" s="1"/>
  <c r="W77" i="3"/>
  <c r="F189" i="8" l="1"/>
  <c r="E189" i="8" s="1"/>
  <c r="G189" i="8"/>
  <c r="F455" i="8"/>
  <c r="E455" i="8" s="1"/>
  <c r="G455" i="8"/>
  <c r="G265" i="8"/>
  <c r="F265" i="8"/>
  <c r="E265" i="8" s="1"/>
  <c r="F37" i="8"/>
  <c r="E37" i="8" s="1"/>
  <c r="G37" i="8"/>
  <c r="F303" i="8"/>
  <c r="E303" i="8" s="1"/>
  <c r="G303" i="8"/>
  <c r="F379" i="8"/>
  <c r="E379" i="8" s="1"/>
  <c r="G379" i="8"/>
  <c r="F113" i="8"/>
  <c r="E113" i="8" s="1"/>
  <c r="G113" i="8"/>
  <c r="G113" i="7"/>
  <c r="F113" i="7"/>
  <c r="E113" i="7" s="1"/>
  <c r="F265" i="7"/>
  <c r="E265" i="7" s="1"/>
  <c r="G265" i="7"/>
  <c r="G303" i="7"/>
  <c r="F303" i="7"/>
  <c r="E303" i="7" s="1"/>
  <c r="G37" i="7"/>
  <c r="F37" i="7"/>
  <c r="E37" i="7" s="1"/>
  <c r="F455" i="7"/>
  <c r="E455" i="7" s="1"/>
  <c r="G455" i="7"/>
  <c r="F379" i="7"/>
  <c r="E379" i="7" s="1"/>
  <c r="G379" i="7"/>
  <c r="F189" i="7"/>
  <c r="E189" i="7" s="1"/>
  <c r="G189" i="7"/>
  <c r="F189" i="6"/>
  <c r="E189" i="6" s="1"/>
  <c r="B38" i="3"/>
  <c r="A38" i="3" s="1"/>
  <c r="C39" i="3"/>
  <c r="B39" i="3" s="1"/>
  <c r="A39" i="3" s="1"/>
  <c r="G39" i="3"/>
  <c r="F39" i="3" s="1"/>
  <c r="E39" i="3" s="1"/>
  <c r="F38" i="3"/>
  <c r="E38" i="3" s="1"/>
  <c r="W78" i="3"/>
  <c r="V78" i="3" s="1"/>
  <c r="U78" i="3" s="1"/>
  <c r="V77" i="3"/>
  <c r="U77" i="3" s="1"/>
  <c r="J77" i="3"/>
  <c r="I77" i="3" s="1"/>
  <c r="K78" i="3"/>
  <c r="J78" i="3" s="1"/>
  <c r="I78" i="3" s="1"/>
  <c r="C78" i="3"/>
  <c r="B78" i="3" s="1"/>
  <c r="A78" i="3" s="1"/>
  <c r="B77" i="3"/>
  <c r="A77" i="3" s="1"/>
</calcChain>
</file>

<file path=xl/sharedStrings.xml><?xml version="1.0" encoding="utf-8"?>
<sst xmlns="http://schemas.openxmlformats.org/spreadsheetml/2006/main" count="290" uniqueCount="105">
  <si>
    <t>Monat:</t>
  </si>
  <si>
    <t>Tage</t>
  </si>
  <si>
    <t>Feiertage</t>
  </si>
  <si>
    <t>1. Januar</t>
  </si>
  <si>
    <t>6. Januar</t>
  </si>
  <si>
    <t>Internationaler Frauentag</t>
  </si>
  <si>
    <t>Ostersonntag</t>
  </si>
  <si>
    <t>JAHRESKALENDER</t>
  </si>
  <si>
    <t>Jahr:</t>
  </si>
  <si>
    <t>Freitag vor Ostersonntag</t>
  </si>
  <si>
    <t>Montag nach Ostersonntag</t>
  </si>
  <si>
    <t>39 Tage nach Ostersonntag</t>
  </si>
  <si>
    <t>49 Tage nach Ostersonntag</t>
  </si>
  <si>
    <t>50 Tage nach Ostersonntag</t>
  </si>
  <si>
    <t>60 Tage nach Ostersonntag</t>
  </si>
  <si>
    <t>1. Mai</t>
  </si>
  <si>
    <t>15. August</t>
  </si>
  <si>
    <t>20. September</t>
  </si>
  <si>
    <t>3. Oktober</t>
  </si>
  <si>
    <t>31. Oktober</t>
  </si>
  <si>
    <t>1. November</t>
  </si>
  <si>
    <t>Mittwoch vor dem 23. November</t>
  </si>
  <si>
    <t>25. Dezember</t>
  </si>
  <si>
    <t>26. Dezember</t>
  </si>
  <si>
    <t>im Bundesland</t>
  </si>
  <si>
    <t>gefeiert</t>
  </si>
  <si>
    <t>ja</t>
  </si>
  <si>
    <t>besondere Tage</t>
  </si>
  <si>
    <t>48 Tage vor Ostersonntag</t>
  </si>
  <si>
    <t>46 Tage vor Ostersonntag</t>
  </si>
  <si>
    <t>14. Februar</t>
  </si>
  <si>
    <t>Sonntag vor Ostern</t>
  </si>
  <si>
    <t>meist 2. Sonntag im Mai</t>
  </si>
  <si>
    <t>9. Mai</t>
  </si>
  <si>
    <t>24. Juni</t>
  </si>
  <si>
    <t>27. Juni</t>
  </si>
  <si>
    <t>2. Juli</t>
  </si>
  <si>
    <t>8. August</t>
  </si>
  <si>
    <t>8. September</t>
  </si>
  <si>
    <t>1. Sonntag im Oktober</t>
  </si>
  <si>
    <t>2. November</t>
  </si>
  <si>
    <t>1. Juni</t>
  </si>
  <si>
    <t>11. November</t>
  </si>
  <si>
    <t>letzte Sonntag vor 1. Advent</t>
  </si>
  <si>
    <t>6. Dezember</t>
  </si>
  <si>
    <t>8. Dezember</t>
  </si>
  <si>
    <t>24. Dezember</t>
  </si>
  <si>
    <t>31. Dezember</t>
  </si>
  <si>
    <t>Sonntag vor Weihnachten</t>
  </si>
  <si>
    <t>letzter Sonntag im März</t>
  </si>
  <si>
    <t>letzter Sonntag im Oktober</t>
  </si>
  <si>
    <t>20. März</t>
  </si>
  <si>
    <t>gewünscht</t>
  </si>
  <si>
    <t>lizensfreies Bild von pixabay.com</t>
  </si>
  <si>
    <t>Notiz:</t>
  </si>
  <si>
    <t xml:space="preserve"> Neujahr</t>
  </si>
  <si>
    <t xml:space="preserve"> Heilige Drei Könige</t>
  </si>
  <si>
    <t xml:space="preserve"> Internationaler Frauentag</t>
  </si>
  <si>
    <t xml:space="preserve"> Karfreitag</t>
  </si>
  <si>
    <t xml:space="preserve"> Ostersonntag</t>
  </si>
  <si>
    <t xml:space="preserve"> Ostermontag</t>
  </si>
  <si>
    <t xml:space="preserve"> Tag der Arbeit</t>
  </si>
  <si>
    <t xml:space="preserve"> Christi Himmelfahrt</t>
  </si>
  <si>
    <t xml:space="preserve"> Pfingstsonntag</t>
  </si>
  <si>
    <t xml:space="preserve"> Pfingstmontag</t>
  </si>
  <si>
    <t xml:space="preserve"> Fronleichnam</t>
  </si>
  <si>
    <t xml:space="preserve"> Mariä Himmelfahrt</t>
  </si>
  <si>
    <t xml:space="preserve"> Weltkindertag</t>
  </si>
  <si>
    <t xml:space="preserve"> Tag der Deutschen Einheit</t>
  </si>
  <si>
    <t xml:space="preserve"> Reformationstag</t>
  </si>
  <si>
    <t xml:space="preserve"> Allerheiligen</t>
  </si>
  <si>
    <t xml:space="preserve"> Buß- und Bettag</t>
  </si>
  <si>
    <t xml:space="preserve"> 1. Weihnachtsfeiertag</t>
  </si>
  <si>
    <t xml:space="preserve"> 2. Weihnachtsfeiertag</t>
  </si>
  <si>
    <t xml:space="preserve"> Rosenmontag</t>
  </si>
  <si>
    <t xml:space="preserve"> Aschermittwoch</t>
  </si>
  <si>
    <t xml:space="preserve"> Valentinstag</t>
  </si>
  <si>
    <t xml:space="preserve"> Palmsonntag</t>
  </si>
  <si>
    <t xml:space="preserve"> Muttertag</t>
  </si>
  <si>
    <t xml:space="preserve"> Europatag</t>
  </si>
  <si>
    <t xml:space="preserve"> Internationaler Kindertag</t>
  </si>
  <si>
    <t xml:space="preserve"> Johannistag</t>
  </si>
  <si>
    <t xml:space="preserve"> Siebenschläfer</t>
  </si>
  <si>
    <t xml:space="preserve"> Mariä Heimsuchung</t>
  </si>
  <si>
    <t xml:space="preserve"> Augsburger Friedensfest</t>
  </si>
  <si>
    <t xml:space="preserve"> Mariä Geburt</t>
  </si>
  <si>
    <t xml:space="preserve"> Erntedankfest</t>
  </si>
  <si>
    <t xml:space="preserve"> Allerseelen</t>
  </si>
  <si>
    <t xml:space="preserve"> Martinstag</t>
  </si>
  <si>
    <t xml:space="preserve"> Totensonntag</t>
  </si>
  <si>
    <t xml:space="preserve"> Nikolaus</t>
  </si>
  <si>
    <t xml:space="preserve"> Mariä Empfängnis</t>
  </si>
  <si>
    <t xml:space="preserve"> Heiliger Abend</t>
  </si>
  <si>
    <t xml:space="preserve"> Silvester</t>
  </si>
  <si>
    <t xml:space="preserve"> 1. Advent</t>
  </si>
  <si>
    <t xml:space="preserve"> 2. Advent</t>
  </si>
  <si>
    <t xml:space="preserve"> 3. Advent</t>
  </si>
  <si>
    <t xml:space="preserve"> 4. Advent</t>
  </si>
  <si>
    <t xml:space="preserve"> Frühlingsanfang</t>
  </si>
  <si>
    <t xml:space="preserve"> Sommeranfang</t>
  </si>
  <si>
    <t xml:space="preserve"> Herbstanfang</t>
  </si>
  <si>
    <t xml:space="preserve"> Winteranfang</t>
  </si>
  <si>
    <t xml:space="preserve"> Sommerzeit</t>
  </si>
  <si>
    <t xml:space="preserve"> Winterzeit</t>
  </si>
  <si>
    <t>Ostern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</si>
</sst>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mmmm"/>
    <numFmt numFmtId="165" formatCode="dd/mm"/>
    <numFmt numFmtId="166" formatCode="ddd"/>
    <numFmt numFmtId="167" formatCode="\K\W\ 0"/>
    <numFmt numFmtId="168" formatCode="&quot;&quot;"/>
  </numFmts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i/>
      <sz val="11"/>
      <color theme="0" tint="-0.499984740745262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10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0">
    <xf numFmtId="0" fontId="0" fillId="0" borderId="0" xfId="0"/>
    <xf numFmtId="14" fontId="0" fillId="0" borderId="0" xfId="0" applyNumberFormat="1"/>
    <xf numFmtId="49" fontId="0" fillId="0" borderId="0" xfId="0" applyNumberFormat="1"/>
    <xf numFmtId="0" fontId="2" fillId="0" borderId="0" xfId="0" applyFont="1"/>
    <xf numFmtId="0" fontId="3" fillId="0" borderId="0" xfId="0" applyFont="1"/>
    <xf numFmtId="0" fontId="4" fillId="0" borderId="0" xfId="0" applyFont="1"/>
    <xf numFmtId="0" fontId="3" fillId="0" borderId="0" xfId="0" applyFont="1" applyAlignment="1">
      <alignment horizontal="center"/>
    </xf>
    <xf numFmtId="164" fontId="1" fillId="2" borderId="1" xfId="0" applyNumberFormat="1" applyFont="1" applyFill="1" applyBorder="1" applyAlignment="1">
      <alignment horizontal="center"/>
    </xf>
    <xf numFmtId="165" fontId="0" fillId="2" borderId="0" xfId="0" applyNumberFormat="1" applyFill="1" applyBorder="1"/>
    <xf numFmtId="167" fontId="0" fillId="0" borderId="2" xfId="0" applyNumberFormat="1" applyBorder="1"/>
    <xf numFmtId="166" fontId="0" fillId="0" borderId="2" xfId="0" applyNumberFormat="1" applyBorder="1"/>
    <xf numFmtId="165" fontId="0" fillId="0" borderId="2" xfId="0" applyNumberFormat="1" applyBorder="1"/>
    <xf numFmtId="167" fontId="0" fillId="0" borderId="4" xfId="0" applyNumberFormat="1" applyBorder="1"/>
    <xf numFmtId="0" fontId="0" fillId="0" borderId="5" xfId="0" applyBorder="1"/>
    <xf numFmtId="0" fontId="0" fillId="0" borderId="0" xfId="0" applyBorder="1"/>
    <xf numFmtId="0" fontId="0" fillId="0" borderId="0" xfId="0" applyAlignment="1">
      <alignment horizontal="center"/>
    </xf>
    <xf numFmtId="0" fontId="6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0" fillId="0" borderId="0" xfId="0" applyProtection="1">
      <protection locked="0"/>
    </xf>
    <xf numFmtId="0" fontId="0" fillId="0" borderId="0" xfId="0" applyAlignment="1" applyProtection="1">
      <alignment horizontal="center"/>
      <protection locked="0"/>
    </xf>
    <xf numFmtId="0" fontId="4" fillId="0" borderId="0" xfId="0" applyFont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3" xfId="0" applyBorder="1" applyProtection="1">
      <protection locked="0"/>
    </xf>
    <xf numFmtId="0" fontId="0" fillId="0" borderId="0" xfId="0" applyAlignment="1" applyProtection="1">
      <protection locked="0"/>
    </xf>
    <xf numFmtId="0" fontId="0" fillId="0" borderId="2" xfId="0" applyBorder="1" applyProtection="1">
      <protection locked="0"/>
    </xf>
    <xf numFmtId="0" fontId="10" fillId="0" borderId="0" xfId="0" applyFont="1" applyAlignment="1" applyProtection="1">
      <alignment horizontal="left"/>
      <protection locked="0"/>
    </xf>
    <xf numFmtId="0" fontId="10" fillId="0" borderId="0" xfId="0" applyFont="1" applyProtection="1">
      <protection locked="0"/>
    </xf>
    <xf numFmtId="0" fontId="0" fillId="0" borderId="0" xfId="0" applyBorder="1" applyAlignment="1" applyProtection="1">
      <protection locked="0"/>
    </xf>
    <xf numFmtId="0" fontId="4" fillId="0" borderId="8" xfId="0" applyFont="1" applyBorder="1" applyAlignment="1" applyProtection="1">
      <protection locked="0"/>
    </xf>
    <xf numFmtId="0" fontId="0" fillId="0" borderId="7" xfId="0" applyBorder="1" applyAlignment="1" applyProtection="1">
      <protection locked="0"/>
    </xf>
    <xf numFmtId="0" fontId="0" fillId="0" borderId="9" xfId="0" applyBorder="1" applyAlignment="1" applyProtection="1">
      <protection locked="0"/>
    </xf>
    <xf numFmtId="0" fontId="0" fillId="0" borderId="10" xfId="0" applyBorder="1" applyAlignment="1" applyProtection="1">
      <protection locked="0"/>
    </xf>
    <xf numFmtId="0" fontId="0" fillId="0" borderId="11" xfId="0" applyBorder="1" applyAlignment="1" applyProtection="1">
      <protection locked="0"/>
    </xf>
    <xf numFmtId="0" fontId="0" fillId="0" borderId="12" xfId="0" applyBorder="1" applyAlignment="1" applyProtection="1">
      <protection locked="0"/>
    </xf>
    <xf numFmtId="0" fontId="0" fillId="0" borderId="13" xfId="0" applyBorder="1" applyAlignment="1" applyProtection="1">
      <protection locked="0"/>
    </xf>
    <xf numFmtId="0" fontId="0" fillId="0" borderId="14" xfId="0" applyBorder="1" applyAlignment="1" applyProtection="1">
      <protection locked="0"/>
    </xf>
    <xf numFmtId="167" fontId="0" fillId="0" borderId="0" xfId="0" applyNumberFormat="1" applyBorder="1" applyAlignment="1" applyProtection="1">
      <alignment horizontal="center"/>
      <protection locked="0"/>
    </xf>
    <xf numFmtId="166" fontId="4" fillId="0" borderId="0" xfId="0" applyNumberFormat="1" applyFont="1" applyBorder="1" applyAlignment="1" applyProtection="1">
      <alignment horizontal="center"/>
      <protection locked="0"/>
    </xf>
    <xf numFmtId="166" fontId="0" fillId="0" borderId="0" xfId="0" applyNumberFormat="1" applyBorder="1" applyProtection="1">
      <protection locked="0"/>
    </xf>
    <xf numFmtId="165" fontId="4" fillId="0" borderId="0" xfId="0" applyNumberFormat="1" applyFont="1" applyBorder="1" applyAlignment="1" applyProtection="1">
      <alignment horizontal="center"/>
      <protection locked="0"/>
    </xf>
    <xf numFmtId="0" fontId="4" fillId="0" borderId="8" xfId="0" applyFont="1" applyBorder="1" applyProtection="1">
      <protection locked="0"/>
    </xf>
    <xf numFmtId="0" fontId="0" fillId="0" borderId="7" xfId="0" applyBorder="1" applyProtection="1">
      <protection locked="0"/>
    </xf>
    <xf numFmtId="0" fontId="0" fillId="0" borderId="9" xfId="0" applyBorder="1" applyProtection="1">
      <protection locked="0"/>
    </xf>
    <xf numFmtId="0" fontId="0" fillId="0" borderId="10" xfId="0" applyBorder="1" applyProtection="1">
      <protection locked="0"/>
    </xf>
    <xf numFmtId="0" fontId="0" fillId="0" borderId="0" xfId="0" applyBorder="1" applyProtection="1">
      <protection locked="0"/>
    </xf>
    <xf numFmtId="0" fontId="0" fillId="0" borderId="11" xfId="0" applyBorder="1" applyProtection="1">
      <protection locked="0"/>
    </xf>
    <xf numFmtId="0" fontId="0" fillId="0" borderId="12" xfId="0" applyBorder="1" applyProtection="1">
      <protection locked="0"/>
    </xf>
    <xf numFmtId="0" fontId="0" fillId="0" borderId="13" xfId="0" applyBorder="1" applyProtection="1">
      <protection locked="0"/>
    </xf>
    <xf numFmtId="0" fontId="0" fillId="0" borderId="14" xfId="0" applyBorder="1" applyProtection="1">
      <protection locked="0"/>
    </xf>
    <xf numFmtId="0" fontId="2" fillId="0" borderId="0" xfId="0" applyFont="1" applyProtection="1"/>
    <xf numFmtId="0" fontId="0" fillId="0" borderId="0" xfId="0" applyProtection="1"/>
    <xf numFmtId="0" fontId="0" fillId="0" borderId="0" xfId="0" applyAlignment="1" applyProtection="1">
      <alignment horizontal="center"/>
    </xf>
    <xf numFmtId="0" fontId="4" fillId="0" borderId="0" xfId="0" applyFont="1" applyAlignment="1" applyProtection="1">
      <alignment horizontal="center"/>
    </xf>
    <xf numFmtId="168" fontId="4" fillId="0" borderId="0" xfId="0" applyNumberFormat="1" applyFont="1" applyAlignment="1" applyProtection="1">
      <alignment horizontal="center"/>
    </xf>
    <xf numFmtId="168" fontId="0" fillId="0" borderId="0" xfId="0" applyNumberFormat="1" applyFont="1" applyProtection="1"/>
    <xf numFmtId="168" fontId="0" fillId="0" borderId="0" xfId="0" applyNumberFormat="1" applyProtection="1"/>
    <xf numFmtId="0" fontId="0" fillId="0" borderId="5" xfId="0" applyBorder="1" applyAlignment="1" applyProtection="1">
      <alignment horizontal="center"/>
    </xf>
    <xf numFmtId="167" fontId="0" fillId="0" borderId="4" xfId="0" applyNumberFormat="1" applyBorder="1" applyAlignment="1" applyProtection="1">
      <alignment horizontal="center"/>
    </xf>
    <xf numFmtId="166" fontId="4" fillId="0" borderId="4" xfId="0" applyNumberFormat="1" applyFont="1" applyBorder="1" applyAlignment="1" applyProtection="1">
      <alignment horizontal="center"/>
    </xf>
    <xf numFmtId="166" fontId="0" fillId="0" borderId="4" xfId="0" applyNumberFormat="1" applyBorder="1" applyProtection="1"/>
    <xf numFmtId="165" fontId="4" fillId="0" borderId="4" xfId="0" applyNumberFormat="1" applyFont="1" applyBorder="1" applyAlignment="1" applyProtection="1">
      <alignment horizontal="center"/>
    </xf>
    <xf numFmtId="167" fontId="0" fillId="0" borderId="2" xfId="0" applyNumberFormat="1" applyBorder="1" applyAlignment="1" applyProtection="1">
      <alignment horizontal="center"/>
    </xf>
    <xf numFmtId="166" fontId="4" fillId="0" borderId="2" xfId="0" applyNumberFormat="1" applyFont="1" applyBorder="1" applyAlignment="1" applyProtection="1">
      <alignment horizontal="center"/>
    </xf>
    <xf numFmtId="166" fontId="0" fillId="0" borderId="2" xfId="0" applyNumberFormat="1" applyBorder="1" applyProtection="1"/>
    <xf numFmtId="165" fontId="4" fillId="0" borderId="2" xfId="0" applyNumberFormat="1" applyFont="1" applyBorder="1" applyAlignment="1" applyProtection="1">
      <alignment horizontal="center"/>
    </xf>
    <xf numFmtId="0" fontId="0" fillId="0" borderId="0" xfId="0" applyFont="1" applyAlignment="1" applyProtection="1">
      <alignment horizontal="center"/>
    </xf>
    <xf numFmtId="168" fontId="0" fillId="0" borderId="0" xfId="0" applyNumberFormat="1" applyFont="1" applyAlignment="1" applyProtection="1">
      <alignment horizontal="center"/>
    </xf>
    <xf numFmtId="168" fontId="0" fillId="0" borderId="0" xfId="0" applyNumberFormat="1" applyAlignment="1" applyProtection="1">
      <alignment horizontal="center"/>
    </xf>
    <xf numFmtId="168" fontId="7" fillId="0" borderId="0" xfId="0" applyNumberFormat="1" applyFont="1" applyAlignment="1" applyProtection="1">
      <alignment horizontal="center"/>
    </xf>
    <xf numFmtId="168" fontId="7" fillId="0" borderId="0" xfId="0" applyNumberFormat="1" applyFont="1" applyProtection="1"/>
    <xf numFmtId="0" fontId="2" fillId="0" borderId="0" xfId="0" applyFont="1" applyAlignment="1" applyProtection="1">
      <alignment horizontal="left"/>
      <protection locked="0"/>
    </xf>
    <xf numFmtId="0" fontId="0" fillId="0" borderId="2" xfId="0" applyBorder="1" applyAlignment="1" applyProtection="1">
      <alignment horizontal="center"/>
      <protection locked="0"/>
    </xf>
    <xf numFmtId="14" fontId="0" fillId="0" borderId="0" xfId="0" applyNumberFormat="1" applyProtection="1">
      <protection locked="0"/>
    </xf>
    <xf numFmtId="0" fontId="6" fillId="0" borderId="0" xfId="0" applyFont="1" applyProtection="1"/>
    <xf numFmtId="0" fontId="2" fillId="0" borderId="0" xfId="0" applyFont="1" applyAlignment="1" applyProtection="1">
      <alignment horizontal="right"/>
    </xf>
    <xf numFmtId="49" fontId="5" fillId="0" borderId="2" xfId="0" applyNumberFormat="1" applyFont="1" applyFill="1" applyBorder="1" applyAlignment="1" applyProtection="1">
      <alignment vertical="top"/>
    </xf>
    <xf numFmtId="14" fontId="0" fillId="0" borderId="2" xfId="0" applyNumberFormat="1" applyBorder="1" applyAlignment="1" applyProtection="1">
      <alignment horizontal="center"/>
    </xf>
    <xf numFmtId="49" fontId="5" fillId="0" borderId="2" xfId="0" applyNumberFormat="1" applyFont="1" applyFill="1" applyBorder="1" applyProtection="1"/>
    <xf numFmtId="49" fontId="5" fillId="0" borderId="2" xfId="0" applyNumberFormat="1" applyFont="1" applyFill="1" applyBorder="1" applyAlignment="1" applyProtection="1">
      <alignment horizontal="left"/>
    </xf>
    <xf numFmtId="14" fontId="9" fillId="0" borderId="0" xfId="0" applyNumberFormat="1" applyFont="1" applyProtection="1"/>
    <xf numFmtId="0" fontId="0" fillId="0" borderId="2" xfId="0" applyBorder="1" applyProtection="1"/>
    <xf numFmtId="0" fontId="9" fillId="0" borderId="0" xfId="0" applyFont="1" applyBorder="1" applyProtection="1"/>
    <xf numFmtId="0" fontId="0" fillId="3" borderId="6" xfId="0" applyFill="1" applyBorder="1" applyAlignment="1" applyProtection="1">
      <alignment horizontal="center"/>
    </xf>
    <xf numFmtId="0" fontId="0" fillId="3" borderId="4" xfId="0" applyFill="1" applyBorder="1" applyAlignment="1" applyProtection="1">
      <alignment horizontal="center"/>
    </xf>
    <xf numFmtId="0" fontId="0" fillId="0" borderId="2" xfId="0" applyBorder="1" applyAlignment="1" applyProtection="1">
      <alignment horizontal="center"/>
    </xf>
    <xf numFmtId="0" fontId="9" fillId="0" borderId="0" xfId="0" applyFont="1" applyProtection="1"/>
    <xf numFmtId="0" fontId="8" fillId="0" borderId="0" xfId="0" applyFont="1" applyProtection="1"/>
    <xf numFmtId="0" fontId="0" fillId="3" borderId="2" xfId="0" applyFill="1" applyBorder="1" applyAlignment="1" applyProtection="1">
      <alignment horizontal="center"/>
    </xf>
    <xf numFmtId="49" fontId="5" fillId="0" borderId="2" xfId="0" applyNumberFormat="1" applyFont="1" applyBorder="1" applyProtection="1"/>
    <xf numFmtId="0" fontId="5" fillId="0" borderId="2" xfId="0" applyFont="1" applyBorder="1" applyProtection="1"/>
    <xf numFmtId="0" fontId="9" fillId="0" borderId="0" xfId="0" applyFont="1" applyProtection="1">
      <protection locked="0"/>
    </xf>
    <xf numFmtId="0" fontId="9" fillId="0" borderId="0" xfId="0" applyFont="1"/>
    <xf numFmtId="0" fontId="11" fillId="0" borderId="0" xfId="0" applyFont="1"/>
    <xf numFmtId="165" fontId="0" fillId="2" borderId="13" xfId="0" applyNumberFormat="1" applyFill="1" applyBorder="1"/>
    <xf numFmtId="164" fontId="6" fillId="0" borderId="3" xfId="0" applyNumberFormat="1" applyFont="1" applyBorder="1" applyAlignment="1">
      <alignment horizontal="left"/>
    </xf>
    <xf numFmtId="164" fontId="6" fillId="0" borderId="2" xfId="0" applyNumberFormat="1" applyFont="1" applyBorder="1" applyAlignment="1">
      <alignment horizontal="left"/>
    </xf>
    <xf numFmtId="0" fontId="6" fillId="0" borderId="0" xfId="0" applyFont="1" applyAlignment="1" applyProtection="1">
      <alignment horizontal="center"/>
    </xf>
    <xf numFmtId="164" fontId="6" fillId="0" borderId="15" xfId="0" applyNumberFormat="1" applyFont="1" applyBorder="1" applyAlignment="1" applyProtection="1">
      <alignment horizontal="right"/>
    </xf>
    <xf numFmtId="0" fontId="0" fillId="0" borderId="0" xfId="0" applyAlignment="1" applyProtection="1">
      <alignment horizontal="center"/>
      <protection locked="0"/>
    </xf>
    <xf numFmtId="164" fontId="6" fillId="0" borderId="5" xfId="0" applyNumberFormat="1" applyFont="1" applyBorder="1" applyAlignment="1" applyProtection="1">
      <alignment horizontal="right"/>
    </xf>
  </cellXfs>
  <cellStyles count="1">
    <cellStyle name="Standard" xfId="0" builtinId="0"/>
  </cellStyles>
  <dxfs count="183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/>
      </font>
      <fill>
        <patternFill>
          <bgColor theme="2" tint="-9.9948118533890809E-2"/>
        </patternFill>
      </fill>
    </dxf>
    <dxf>
      <font>
        <b/>
        <i/>
      </font>
      <fill>
        <patternFill>
          <bgColor theme="2" tint="-9.9948118533890809E-2"/>
        </patternFill>
      </fill>
    </dxf>
    <dxf>
      <font>
        <b/>
        <i/>
      </font>
      <fill>
        <patternFill>
          <bgColor theme="2" tint="-9.9948118533890809E-2"/>
        </patternFill>
      </fill>
    </dxf>
    <dxf>
      <font>
        <b/>
        <i/>
      </font>
      <fill>
        <patternFill>
          <bgColor theme="2" tint="-9.9948118533890809E-2"/>
        </patternFill>
      </fill>
    </dxf>
    <dxf>
      <font>
        <b/>
        <i/>
      </font>
      <fill>
        <patternFill>
          <bgColor theme="2" tint="-9.9948118533890809E-2"/>
        </patternFill>
      </fill>
    </dxf>
    <dxf>
      <font>
        <b/>
        <i/>
      </font>
      <fill>
        <patternFill>
          <bgColor theme="2" tint="-9.9948118533890809E-2"/>
        </patternFill>
      </fill>
    </dxf>
    <dxf>
      <font>
        <b/>
        <i/>
      </font>
      <fill>
        <patternFill>
          <bgColor theme="2" tint="-9.9948118533890809E-2"/>
        </patternFill>
      </fill>
    </dxf>
    <dxf>
      <font>
        <b/>
        <i/>
      </font>
      <fill>
        <patternFill>
          <bgColor theme="2" tint="-9.9948118533890809E-2"/>
        </patternFill>
      </fill>
    </dxf>
    <dxf>
      <font>
        <b/>
        <i/>
      </font>
      <fill>
        <patternFill>
          <bgColor theme="2" tint="-9.9948118533890809E-2"/>
        </patternFill>
      </fill>
    </dxf>
    <dxf>
      <font>
        <b/>
        <i/>
      </font>
      <fill>
        <patternFill>
          <bgColor theme="2" tint="-9.9948118533890809E-2"/>
        </patternFill>
      </fill>
    </dxf>
    <dxf>
      <font>
        <b/>
        <i/>
      </font>
      <fill>
        <patternFill>
          <bgColor theme="2" tint="-9.9948118533890809E-2"/>
        </patternFill>
      </fill>
    </dxf>
    <dxf>
      <font>
        <b/>
        <i/>
      </font>
      <fill>
        <patternFill>
          <bgColor theme="2" tint="-9.9948118533890809E-2"/>
        </patternFill>
      </fill>
    </dxf>
    <dxf>
      <font>
        <b/>
        <i val="0"/>
      </font>
      <fill>
        <patternFill>
          <bgColor theme="2"/>
        </patternFill>
      </fill>
    </dxf>
    <dxf>
      <font>
        <b/>
        <i val="0"/>
      </font>
      <fill>
        <patternFill>
          <bgColor theme="2" tint="-9.9948118533890809E-2"/>
        </patternFill>
      </fill>
    </dxf>
    <dxf>
      <font>
        <b/>
        <i val="0"/>
      </font>
      <fill>
        <patternFill>
          <bgColor theme="2" tint="-9.9948118533890809E-2"/>
        </patternFill>
      </fill>
    </dxf>
    <dxf>
      <font>
        <b/>
        <i val="0"/>
      </font>
      <fill>
        <patternFill>
          <bgColor theme="2"/>
        </patternFill>
      </fill>
    </dxf>
    <dxf>
      <font>
        <b/>
        <i val="0"/>
      </font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/>
      </font>
      <fill>
        <patternFill>
          <bgColor theme="2" tint="-9.9948118533890809E-2"/>
        </patternFill>
      </fill>
    </dxf>
    <dxf>
      <font>
        <b/>
        <i/>
      </font>
      <fill>
        <patternFill>
          <bgColor theme="2" tint="-9.9948118533890809E-2"/>
        </patternFill>
      </fill>
    </dxf>
    <dxf>
      <font>
        <b/>
        <i/>
      </font>
      <fill>
        <patternFill>
          <bgColor theme="2" tint="-9.9948118533890809E-2"/>
        </patternFill>
      </fill>
    </dxf>
    <dxf>
      <font>
        <b/>
        <i/>
      </font>
      <fill>
        <patternFill>
          <bgColor theme="2" tint="-9.9948118533890809E-2"/>
        </patternFill>
      </fill>
    </dxf>
    <dxf>
      <font>
        <b/>
        <i/>
      </font>
      <fill>
        <patternFill>
          <bgColor theme="2" tint="-9.9948118533890809E-2"/>
        </patternFill>
      </fill>
    </dxf>
    <dxf>
      <font>
        <b/>
        <i/>
      </font>
      <fill>
        <patternFill>
          <bgColor theme="2" tint="-9.9948118533890809E-2"/>
        </patternFill>
      </fill>
    </dxf>
    <dxf>
      <font>
        <b/>
        <i/>
      </font>
      <fill>
        <patternFill>
          <bgColor theme="2" tint="-9.9948118533890809E-2"/>
        </patternFill>
      </fill>
    </dxf>
    <dxf>
      <font>
        <b/>
        <i/>
      </font>
      <fill>
        <patternFill>
          <bgColor theme="2" tint="-9.9948118533890809E-2"/>
        </patternFill>
      </fill>
    </dxf>
    <dxf>
      <font>
        <b/>
        <i/>
      </font>
      <fill>
        <patternFill>
          <bgColor theme="2" tint="-9.9948118533890809E-2"/>
        </patternFill>
      </fill>
    </dxf>
    <dxf>
      <font>
        <b/>
        <i/>
      </font>
      <fill>
        <patternFill>
          <bgColor theme="2" tint="-9.9948118533890809E-2"/>
        </patternFill>
      </fill>
    </dxf>
    <dxf>
      <font>
        <b/>
        <i/>
      </font>
      <fill>
        <patternFill>
          <bgColor theme="2" tint="-9.9948118533890809E-2"/>
        </patternFill>
      </fill>
    </dxf>
    <dxf>
      <font>
        <b/>
        <i/>
      </font>
      <fill>
        <patternFill>
          <bgColor theme="2" tint="-9.9948118533890809E-2"/>
        </patternFill>
      </fill>
    </dxf>
    <dxf>
      <font>
        <b/>
        <i val="0"/>
      </font>
      <fill>
        <patternFill>
          <bgColor theme="2"/>
        </patternFill>
      </fill>
    </dxf>
    <dxf>
      <font>
        <b/>
        <i val="0"/>
      </font>
      <fill>
        <patternFill>
          <bgColor theme="2" tint="-9.9948118533890809E-2"/>
        </patternFill>
      </fill>
    </dxf>
    <dxf>
      <font>
        <b/>
        <i val="0"/>
      </font>
      <fill>
        <patternFill>
          <bgColor theme="2" tint="-9.9948118533890809E-2"/>
        </patternFill>
      </fill>
    </dxf>
    <dxf>
      <font>
        <b/>
        <i val="0"/>
      </font>
      <fill>
        <patternFill>
          <bgColor theme="2"/>
        </patternFill>
      </fill>
    </dxf>
    <dxf>
      <font>
        <b/>
        <i val="0"/>
      </font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/>
      </font>
      <fill>
        <patternFill>
          <bgColor theme="2" tint="-9.9948118533890809E-2"/>
        </patternFill>
      </fill>
    </dxf>
    <dxf>
      <font>
        <b/>
        <i/>
      </font>
      <fill>
        <patternFill>
          <bgColor theme="2" tint="-9.9948118533890809E-2"/>
        </patternFill>
      </fill>
    </dxf>
    <dxf>
      <font>
        <b/>
        <i/>
      </font>
      <fill>
        <patternFill>
          <bgColor theme="2" tint="-9.9948118533890809E-2"/>
        </patternFill>
      </fill>
    </dxf>
    <dxf>
      <font>
        <b/>
        <i/>
      </font>
      <fill>
        <patternFill>
          <bgColor theme="2" tint="-9.9948118533890809E-2"/>
        </patternFill>
      </fill>
    </dxf>
    <dxf>
      <font>
        <b/>
        <i/>
      </font>
      <fill>
        <patternFill>
          <bgColor theme="2" tint="-9.9948118533890809E-2"/>
        </patternFill>
      </fill>
    </dxf>
    <dxf>
      <font>
        <b/>
        <i/>
      </font>
      <fill>
        <patternFill>
          <bgColor theme="2" tint="-9.9948118533890809E-2"/>
        </patternFill>
      </fill>
    </dxf>
    <dxf>
      <font>
        <b/>
        <i/>
      </font>
      <fill>
        <patternFill>
          <bgColor theme="2" tint="-9.9948118533890809E-2"/>
        </patternFill>
      </fill>
    </dxf>
    <dxf>
      <font>
        <b/>
        <i/>
      </font>
      <fill>
        <patternFill>
          <bgColor theme="2" tint="-9.9948118533890809E-2"/>
        </patternFill>
      </fill>
    </dxf>
    <dxf>
      <font>
        <b/>
        <i/>
      </font>
      <fill>
        <patternFill>
          <bgColor theme="2" tint="-9.9948118533890809E-2"/>
        </patternFill>
      </fill>
    </dxf>
    <dxf>
      <font>
        <b/>
        <i/>
      </font>
      <fill>
        <patternFill>
          <bgColor theme="2" tint="-9.9948118533890809E-2"/>
        </patternFill>
      </fill>
    </dxf>
    <dxf>
      <font>
        <b/>
        <i/>
      </font>
      <fill>
        <patternFill>
          <bgColor theme="2" tint="-9.9948118533890809E-2"/>
        </patternFill>
      </fill>
    </dxf>
    <dxf>
      <font>
        <b/>
        <i/>
      </font>
      <fill>
        <patternFill>
          <bgColor theme="2" tint="-9.9948118533890809E-2"/>
        </patternFill>
      </fill>
    </dxf>
    <dxf>
      <font>
        <b/>
        <i val="0"/>
      </font>
      <fill>
        <patternFill>
          <bgColor theme="2"/>
        </patternFill>
      </fill>
    </dxf>
    <dxf>
      <font>
        <b/>
        <i val="0"/>
      </font>
      <fill>
        <patternFill>
          <bgColor theme="2" tint="-9.9948118533890809E-2"/>
        </patternFill>
      </fill>
    </dxf>
    <dxf>
      <font>
        <b/>
        <i val="0"/>
      </font>
      <fill>
        <patternFill>
          <bgColor theme="2" tint="-9.9948118533890809E-2"/>
        </patternFill>
      </fill>
    </dxf>
    <dxf>
      <font>
        <b/>
        <i val="0"/>
      </font>
      <fill>
        <patternFill>
          <bgColor theme="2"/>
        </patternFill>
      </fill>
    </dxf>
    <dxf>
      <font>
        <b/>
        <i val="0"/>
      </font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ont>
        <b/>
        <i val="0"/>
      </font>
      <fill>
        <patternFill>
          <bgColor theme="2" tint="-9.9948118533890809E-2"/>
        </patternFill>
      </fill>
    </dxf>
    <dxf>
      <font>
        <b/>
        <i val="0"/>
      </font>
      <fill>
        <patternFill>
          <bgColor theme="2" tint="-9.9948118533890809E-2"/>
        </patternFill>
      </fill>
    </dxf>
    <dxf>
      <font>
        <b/>
        <i val="0"/>
      </font>
      <fill>
        <patternFill>
          <bgColor theme="2" tint="-9.9948118533890809E-2"/>
        </patternFill>
      </fill>
    </dxf>
    <dxf>
      <font>
        <b/>
        <i val="0"/>
      </font>
      <fill>
        <patternFill>
          <bgColor theme="2" tint="-9.9948118533890809E-2"/>
        </patternFill>
      </fill>
    </dxf>
    <dxf>
      <font>
        <b/>
        <i val="0"/>
      </font>
      <fill>
        <patternFill>
          <bgColor theme="2" tint="-9.9948118533890809E-2"/>
        </patternFill>
      </fill>
    </dxf>
    <dxf>
      <font>
        <b/>
        <i val="0"/>
      </font>
      <fill>
        <patternFill>
          <bgColor theme="2" tint="-9.9948118533890809E-2"/>
        </patternFill>
      </fill>
    </dxf>
    <dxf>
      <font>
        <b/>
        <i val="0"/>
      </font>
      <fill>
        <patternFill>
          <bgColor theme="2" tint="-9.9948118533890809E-2"/>
        </patternFill>
      </fill>
    </dxf>
    <dxf>
      <font>
        <b/>
        <i val="0"/>
      </font>
      <fill>
        <patternFill>
          <bgColor theme="2" tint="-9.9948118533890809E-2"/>
        </patternFill>
      </fill>
    </dxf>
    <dxf>
      <font>
        <b/>
        <i val="0"/>
      </font>
      <fill>
        <patternFill>
          <bgColor theme="2"/>
        </patternFill>
      </fill>
    </dxf>
    <dxf>
      <font>
        <b/>
        <i val="0"/>
      </font>
      <fill>
        <patternFill>
          <bgColor theme="2" tint="-9.9948118533890809E-2"/>
        </patternFill>
      </fill>
    </dxf>
    <dxf>
      <font>
        <b/>
        <i val="0"/>
      </font>
      <fill>
        <patternFill>
          <bgColor theme="2" tint="-9.9948118533890809E-2"/>
        </patternFill>
      </fill>
    </dxf>
    <dxf>
      <font>
        <b/>
        <i val="0"/>
      </font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g"/><Relationship Id="rId7" Type="http://schemas.openxmlformats.org/officeDocument/2006/relationships/image" Target="../media/image7.jpeg"/><Relationship Id="rId12" Type="http://schemas.openxmlformats.org/officeDocument/2006/relationships/image" Target="../media/image12.jpg"/><Relationship Id="rId2" Type="http://schemas.openxmlformats.org/officeDocument/2006/relationships/image" Target="../media/image2.jpe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5" Type="http://schemas.openxmlformats.org/officeDocument/2006/relationships/image" Target="../media/image5.jpeg"/><Relationship Id="rId10" Type="http://schemas.openxmlformats.org/officeDocument/2006/relationships/image" Target="../media/image10.jpg"/><Relationship Id="rId4" Type="http://schemas.openxmlformats.org/officeDocument/2006/relationships/image" Target="../media/image4.jp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jpeg"/><Relationship Id="rId3" Type="http://schemas.openxmlformats.org/officeDocument/2006/relationships/image" Target="../media/image15.jpg"/><Relationship Id="rId7" Type="http://schemas.openxmlformats.org/officeDocument/2006/relationships/image" Target="../media/image19.jpeg"/><Relationship Id="rId12" Type="http://schemas.openxmlformats.org/officeDocument/2006/relationships/image" Target="../media/image24.jpg"/><Relationship Id="rId2" Type="http://schemas.openxmlformats.org/officeDocument/2006/relationships/image" Target="../media/image14.jpg"/><Relationship Id="rId1" Type="http://schemas.openxmlformats.org/officeDocument/2006/relationships/image" Target="../media/image13.jpeg"/><Relationship Id="rId6" Type="http://schemas.openxmlformats.org/officeDocument/2006/relationships/image" Target="../media/image18.jpg"/><Relationship Id="rId11" Type="http://schemas.openxmlformats.org/officeDocument/2006/relationships/image" Target="../media/image23.jpeg"/><Relationship Id="rId5" Type="http://schemas.openxmlformats.org/officeDocument/2006/relationships/image" Target="../media/image17.jpeg"/><Relationship Id="rId10" Type="http://schemas.openxmlformats.org/officeDocument/2006/relationships/image" Target="../media/image22.jpeg"/><Relationship Id="rId4" Type="http://schemas.openxmlformats.org/officeDocument/2006/relationships/image" Target="../media/image16.jpg"/><Relationship Id="rId9" Type="http://schemas.openxmlformats.org/officeDocument/2006/relationships/image" Target="../media/image21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jpeg"/><Relationship Id="rId3" Type="http://schemas.openxmlformats.org/officeDocument/2006/relationships/image" Target="../media/image27.jpeg"/><Relationship Id="rId7" Type="http://schemas.openxmlformats.org/officeDocument/2006/relationships/image" Target="../media/image31.jpeg"/><Relationship Id="rId12" Type="http://schemas.openxmlformats.org/officeDocument/2006/relationships/image" Target="../media/image36.jpeg"/><Relationship Id="rId2" Type="http://schemas.openxmlformats.org/officeDocument/2006/relationships/image" Target="../media/image26.jpg"/><Relationship Id="rId1" Type="http://schemas.openxmlformats.org/officeDocument/2006/relationships/image" Target="../media/image25.jpeg"/><Relationship Id="rId6" Type="http://schemas.openxmlformats.org/officeDocument/2006/relationships/image" Target="../media/image30.jpg"/><Relationship Id="rId11" Type="http://schemas.openxmlformats.org/officeDocument/2006/relationships/image" Target="../media/image35.jpeg"/><Relationship Id="rId5" Type="http://schemas.openxmlformats.org/officeDocument/2006/relationships/image" Target="../media/image29.jpeg"/><Relationship Id="rId10" Type="http://schemas.openxmlformats.org/officeDocument/2006/relationships/image" Target="../media/image34.jpeg"/><Relationship Id="rId4" Type="http://schemas.openxmlformats.org/officeDocument/2006/relationships/image" Target="../media/image28.jpeg"/><Relationship Id="rId9" Type="http://schemas.openxmlformats.org/officeDocument/2006/relationships/image" Target="../media/image3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5</xdr:row>
      <xdr:rowOff>9525</xdr:rowOff>
    </xdr:from>
    <xdr:to>
      <xdr:col>3</xdr:col>
      <xdr:colOff>0</xdr:colOff>
      <xdr:row>16</xdr:row>
      <xdr:rowOff>300837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276350"/>
          <a:ext cx="3333750" cy="4482312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43</xdr:row>
      <xdr:rowOff>9525</xdr:rowOff>
    </xdr:from>
    <xdr:to>
      <xdr:col>3</xdr:col>
      <xdr:colOff>9524</xdr:colOff>
      <xdr:row>55</xdr:row>
      <xdr:rowOff>2566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5116175"/>
          <a:ext cx="3124199" cy="4565041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80</xdr:row>
      <xdr:rowOff>234200</xdr:rowOff>
    </xdr:from>
    <xdr:to>
      <xdr:col>3</xdr:col>
      <xdr:colOff>0</xdr:colOff>
      <xdr:row>93</xdr:row>
      <xdr:rowOff>63219</xdr:rowOff>
    </xdr:to>
    <xdr:pic>
      <xdr:nvPicPr>
        <xdr:cNvPr id="9" name="Grafik 8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4" y="29418800"/>
          <a:ext cx="3219451" cy="4639144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352427</xdr:colOff>
      <xdr:row>119</xdr:row>
      <xdr:rowOff>19050</xdr:rowOff>
    </xdr:from>
    <xdr:to>
      <xdr:col>3</xdr:col>
      <xdr:colOff>0</xdr:colOff>
      <xdr:row>131</xdr:row>
      <xdr:rowOff>35834</xdr:rowOff>
    </xdr:to>
    <xdr:pic>
      <xdr:nvPicPr>
        <xdr:cNvPr id="10" name="Grafik 9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7" y="43472100"/>
          <a:ext cx="3000373" cy="45887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156</xdr:row>
      <xdr:rowOff>238124</xdr:rowOff>
    </xdr:from>
    <xdr:to>
      <xdr:col>3</xdr:col>
      <xdr:colOff>1817</xdr:colOff>
      <xdr:row>168</xdr:row>
      <xdr:rowOff>238124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483374"/>
          <a:ext cx="3351442" cy="4429125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194</xdr:row>
      <xdr:rowOff>224703</xdr:rowOff>
    </xdr:from>
    <xdr:to>
      <xdr:col>3</xdr:col>
      <xdr:colOff>0</xdr:colOff>
      <xdr:row>206</xdr:row>
      <xdr:rowOff>342899</xdr:rowOff>
    </xdr:to>
    <xdr:pic>
      <xdr:nvPicPr>
        <xdr:cNvPr id="12" name="Grafik 1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71500278"/>
          <a:ext cx="3152775" cy="45473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233</xdr:row>
      <xdr:rowOff>9525</xdr:rowOff>
    </xdr:from>
    <xdr:to>
      <xdr:col>3</xdr:col>
      <xdr:colOff>0</xdr:colOff>
      <xdr:row>244</xdr:row>
      <xdr:rowOff>123903</xdr:rowOff>
    </xdr:to>
    <xdr:pic>
      <xdr:nvPicPr>
        <xdr:cNvPr id="13" name="Grafik 1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5553550"/>
          <a:ext cx="3362325" cy="430537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385</xdr:row>
      <xdr:rowOff>9525</xdr:rowOff>
    </xdr:from>
    <xdr:to>
      <xdr:col>3</xdr:col>
      <xdr:colOff>3174</xdr:colOff>
      <xdr:row>396</xdr:row>
      <xdr:rowOff>1438</xdr:rowOff>
    </xdr:to>
    <xdr:pic>
      <xdr:nvPicPr>
        <xdr:cNvPr id="17" name="Grafik 16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1646275"/>
          <a:ext cx="3362324" cy="4182913"/>
        </a:xfrm>
        <a:prstGeom prst="rect">
          <a:avLst/>
        </a:prstGeom>
      </xdr:spPr>
    </xdr:pic>
    <xdr:clientData/>
  </xdr:twoCellAnchor>
  <xdr:twoCellAnchor editAs="oneCell">
    <xdr:from>
      <xdr:col>0</xdr:col>
      <xdr:colOff>28574</xdr:colOff>
      <xdr:row>423</xdr:row>
      <xdr:rowOff>28574</xdr:rowOff>
    </xdr:from>
    <xdr:to>
      <xdr:col>3</xdr:col>
      <xdr:colOff>3174</xdr:colOff>
      <xdr:row>434</xdr:row>
      <xdr:rowOff>90973</xdr:rowOff>
    </xdr:to>
    <xdr:pic>
      <xdr:nvPicPr>
        <xdr:cNvPr id="18" name="Grafik 17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4" y="155695649"/>
          <a:ext cx="3324225" cy="4253399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347</xdr:row>
      <xdr:rowOff>1</xdr:rowOff>
    </xdr:from>
    <xdr:to>
      <xdr:col>3</xdr:col>
      <xdr:colOff>0</xdr:colOff>
      <xdr:row>359</xdr:row>
      <xdr:rowOff>15073</xdr:rowOff>
    </xdr:to>
    <xdr:pic>
      <xdr:nvPicPr>
        <xdr:cNvPr id="25" name="Grafik 24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127606426"/>
          <a:ext cx="3200400" cy="4587072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309</xdr:row>
      <xdr:rowOff>19050</xdr:rowOff>
    </xdr:from>
    <xdr:to>
      <xdr:col>3</xdr:col>
      <xdr:colOff>876</xdr:colOff>
      <xdr:row>321</xdr:row>
      <xdr:rowOff>66675</xdr:rowOff>
    </xdr:to>
    <xdr:pic>
      <xdr:nvPicPr>
        <xdr:cNvPr id="27" name="Grafik 26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13595150"/>
          <a:ext cx="3315576" cy="4619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271</xdr:row>
      <xdr:rowOff>9524</xdr:rowOff>
    </xdr:from>
    <xdr:to>
      <xdr:col>3</xdr:col>
      <xdr:colOff>7378</xdr:colOff>
      <xdr:row>282</xdr:row>
      <xdr:rowOff>133349</xdr:rowOff>
    </xdr:to>
    <xdr:pic>
      <xdr:nvPicPr>
        <xdr:cNvPr id="28" name="Grafik 27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9555299"/>
          <a:ext cx="3369703" cy="43148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81</xdr:row>
      <xdr:rowOff>0</xdr:rowOff>
    </xdr:from>
    <xdr:to>
      <xdr:col>2</xdr:col>
      <xdr:colOff>1627139</xdr:colOff>
      <xdr:row>93</xdr:row>
      <xdr:rowOff>47626</xdr:rowOff>
    </xdr:to>
    <xdr:pic>
      <xdr:nvPicPr>
        <xdr:cNvPr id="19" name="Grafik 1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29422725"/>
          <a:ext cx="3074939" cy="4619626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157</xdr:row>
      <xdr:rowOff>9525</xdr:rowOff>
    </xdr:from>
    <xdr:to>
      <xdr:col>2</xdr:col>
      <xdr:colOff>1632555</xdr:colOff>
      <xdr:row>168</xdr:row>
      <xdr:rowOff>371475</xdr:rowOff>
    </xdr:to>
    <xdr:pic>
      <xdr:nvPicPr>
        <xdr:cNvPr id="21" name="Grafik 20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57492900"/>
          <a:ext cx="3080355" cy="455295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85726</xdr:colOff>
      <xdr:row>43</xdr:row>
      <xdr:rowOff>0</xdr:rowOff>
    </xdr:from>
    <xdr:to>
      <xdr:col>3</xdr:col>
      <xdr:colOff>5582</xdr:colOff>
      <xdr:row>55</xdr:row>
      <xdr:rowOff>47625</xdr:rowOff>
    </xdr:to>
    <xdr:pic>
      <xdr:nvPicPr>
        <xdr:cNvPr id="23" name="Grafik 2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6" y="15392400"/>
          <a:ext cx="3082156" cy="4619625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119</xdr:row>
      <xdr:rowOff>9525</xdr:rowOff>
    </xdr:from>
    <xdr:to>
      <xdr:col>2</xdr:col>
      <xdr:colOff>1628775</xdr:colOff>
      <xdr:row>131</xdr:row>
      <xdr:rowOff>38280</xdr:rowOff>
    </xdr:to>
    <xdr:pic>
      <xdr:nvPicPr>
        <xdr:cNvPr id="24" name="Grafik 23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43462575"/>
          <a:ext cx="3048000" cy="4600755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195</xdr:row>
      <xdr:rowOff>9525</xdr:rowOff>
    </xdr:from>
    <xdr:to>
      <xdr:col>2</xdr:col>
      <xdr:colOff>1624890</xdr:colOff>
      <xdr:row>207</xdr:row>
      <xdr:rowOff>38101</xdr:rowOff>
    </xdr:to>
    <xdr:pic>
      <xdr:nvPicPr>
        <xdr:cNvPr id="25" name="Grafik 2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" y="71523225"/>
          <a:ext cx="2825040" cy="46005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232</xdr:row>
      <xdr:rowOff>238124</xdr:rowOff>
    </xdr:from>
    <xdr:to>
      <xdr:col>2</xdr:col>
      <xdr:colOff>1632272</xdr:colOff>
      <xdr:row>243</xdr:row>
      <xdr:rowOff>238125</xdr:rowOff>
    </xdr:to>
    <xdr:pic>
      <xdr:nvPicPr>
        <xdr:cNvPr id="26" name="Grafik 2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5544024"/>
          <a:ext cx="3156272" cy="4048126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385</xdr:row>
      <xdr:rowOff>19049</xdr:rowOff>
    </xdr:from>
    <xdr:to>
      <xdr:col>2</xdr:col>
      <xdr:colOff>1628775</xdr:colOff>
      <xdr:row>397</xdr:row>
      <xdr:rowOff>54824</xdr:rowOff>
    </xdr:to>
    <xdr:pic>
      <xdr:nvPicPr>
        <xdr:cNvPr id="28" name="Grafik 2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41655799"/>
          <a:ext cx="3067050" cy="460777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346</xdr:row>
      <xdr:rowOff>238124</xdr:rowOff>
    </xdr:from>
    <xdr:to>
      <xdr:col>2</xdr:col>
      <xdr:colOff>1638299</xdr:colOff>
      <xdr:row>359</xdr:row>
      <xdr:rowOff>78705</xdr:rowOff>
    </xdr:to>
    <xdr:pic>
      <xdr:nvPicPr>
        <xdr:cNvPr id="29" name="Grafik 2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127606424"/>
          <a:ext cx="3095624" cy="4650706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271</xdr:row>
      <xdr:rowOff>19050</xdr:rowOff>
    </xdr:from>
    <xdr:to>
      <xdr:col>2</xdr:col>
      <xdr:colOff>1638299</xdr:colOff>
      <xdr:row>282</xdr:row>
      <xdr:rowOff>31750</xdr:rowOff>
    </xdr:to>
    <xdr:pic>
      <xdr:nvPicPr>
        <xdr:cNvPr id="30" name="Grafik 2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99564825"/>
          <a:ext cx="3152774" cy="42037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309</xdr:row>
      <xdr:rowOff>0</xdr:rowOff>
    </xdr:from>
    <xdr:to>
      <xdr:col>3</xdr:col>
      <xdr:colOff>0</xdr:colOff>
      <xdr:row>320</xdr:row>
      <xdr:rowOff>25400</xdr:rowOff>
    </xdr:to>
    <xdr:pic>
      <xdr:nvPicPr>
        <xdr:cNvPr id="31" name="Grafik 3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3576100"/>
          <a:ext cx="3162300" cy="421640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5</xdr:row>
      <xdr:rowOff>9524</xdr:rowOff>
    </xdr:from>
    <xdr:to>
      <xdr:col>2</xdr:col>
      <xdr:colOff>1638299</xdr:colOff>
      <xdr:row>17</xdr:row>
      <xdr:rowOff>20231</xdr:rowOff>
    </xdr:to>
    <xdr:pic>
      <xdr:nvPicPr>
        <xdr:cNvPr id="32" name="Grafik 3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1371599"/>
          <a:ext cx="3057524" cy="4582707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422</xdr:row>
      <xdr:rowOff>238124</xdr:rowOff>
    </xdr:from>
    <xdr:to>
      <xdr:col>3</xdr:col>
      <xdr:colOff>9525</xdr:colOff>
      <xdr:row>435</xdr:row>
      <xdr:rowOff>7154</xdr:rowOff>
    </xdr:to>
    <xdr:pic>
      <xdr:nvPicPr>
        <xdr:cNvPr id="33" name="Grafik 3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55667074"/>
          <a:ext cx="3048000" cy="457915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238124</xdr:rowOff>
    </xdr:from>
    <xdr:to>
      <xdr:col>3</xdr:col>
      <xdr:colOff>2380</xdr:colOff>
      <xdr:row>16</xdr:row>
      <xdr:rowOff>28574</xdr:rowOff>
    </xdr:to>
    <xdr:pic>
      <xdr:nvPicPr>
        <xdr:cNvPr id="14" name="Grafik 1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62074"/>
          <a:ext cx="3164680" cy="4219575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43</xdr:row>
      <xdr:rowOff>0</xdr:rowOff>
    </xdr:from>
    <xdr:to>
      <xdr:col>3</xdr:col>
      <xdr:colOff>7069</xdr:colOff>
      <xdr:row>55</xdr:row>
      <xdr:rowOff>28575</xdr:rowOff>
    </xdr:to>
    <xdr:pic>
      <xdr:nvPicPr>
        <xdr:cNvPr id="15" name="Grafik 1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15392400"/>
          <a:ext cx="3055069" cy="46005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9524</xdr:rowOff>
    </xdr:from>
    <xdr:to>
      <xdr:col>3</xdr:col>
      <xdr:colOff>2380</xdr:colOff>
      <xdr:row>92</xdr:row>
      <xdr:rowOff>38099</xdr:rowOff>
    </xdr:to>
    <xdr:pic>
      <xdr:nvPicPr>
        <xdr:cNvPr id="16" name="Grafik 1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432249"/>
          <a:ext cx="3164680" cy="4219575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157</xdr:row>
      <xdr:rowOff>9524</xdr:rowOff>
    </xdr:from>
    <xdr:to>
      <xdr:col>2</xdr:col>
      <xdr:colOff>1638299</xdr:colOff>
      <xdr:row>169</xdr:row>
      <xdr:rowOff>41797</xdr:rowOff>
    </xdr:to>
    <xdr:pic>
      <xdr:nvPicPr>
        <xdr:cNvPr id="18" name="Grafik 1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57492899"/>
          <a:ext cx="3057524" cy="4604273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195</xdr:row>
      <xdr:rowOff>9523</xdr:rowOff>
    </xdr:from>
    <xdr:to>
      <xdr:col>2</xdr:col>
      <xdr:colOff>1634338</xdr:colOff>
      <xdr:row>207</xdr:row>
      <xdr:rowOff>28574</xdr:rowOff>
    </xdr:to>
    <xdr:pic>
      <xdr:nvPicPr>
        <xdr:cNvPr id="19" name="Grafik 1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71523223"/>
          <a:ext cx="3063088" cy="459105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271</xdr:row>
      <xdr:rowOff>0</xdr:rowOff>
    </xdr:from>
    <xdr:to>
      <xdr:col>3</xdr:col>
      <xdr:colOff>1548</xdr:colOff>
      <xdr:row>283</xdr:row>
      <xdr:rowOff>38100</xdr:rowOff>
    </xdr:to>
    <xdr:pic>
      <xdr:nvPicPr>
        <xdr:cNvPr id="20" name="Grafik 19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99545775"/>
          <a:ext cx="3068598" cy="46101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346</xdr:row>
      <xdr:rowOff>238124</xdr:rowOff>
    </xdr:from>
    <xdr:to>
      <xdr:col>2</xdr:col>
      <xdr:colOff>1634342</xdr:colOff>
      <xdr:row>359</xdr:row>
      <xdr:rowOff>19050</xdr:rowOff>
    </xdr:to>
    <xdr:pic>
      <xdr:nvPicPr>
        <xdr:cNvPr id="21" name="Grafik 20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27606424"/>
          <a:ext cx="3063092" cy="4591051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309</xdr:row>
      <xdr:rowOff>9524</xdr:rowOff>
    </xdr:from>
    <xdr:to>
      <xdr:col>2</xdr:col>
      <xdr:colOff>1638299</xdr:colOff>
      <xdr:row>321</xdr:row>
      <xdr:rowOff>20231</xdr:rowOff>
    </xdr:to>
    <xdr:pic>
      <xdr:nvPicPr>
        <xdr:cNvPr id="24" name="Grafik 2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113585624"/>
          <a:ext cx="3057524" cy="4582707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119</xdr:row>
      <xdr:rowOff>0</xdr:rowOff>
    </xdr:from>
    <xdr:to>
      <xdr:col>2</xdr:col>
      <xdr:colOff>1628775</xdr:colOff>
      <xdr:row>131</xdr:row>
      <xdr:rowOff>25956</xdr:rowOff>
    </xdr:to>
    <xdr:pic>
      <xdr:nvPicPr>
        <xdr:cNvPr id="25" name="Grafik 2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43453050"/>
          <a:ext cx="2952750" cy="4597956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384</xdr:row>
      <xdr:rowOff>238124</xdr:rowOff>
    </xdr:from>
    <xdr:to>
      <xdr:col>2</xdr:col>
      <xdr:colOff>1637525</xdr:colOff>
      <xdr:row>397</xdr:row>
      <xdr:rowOff>38100</xdr:rowOff>
    </xdr:to>
    <xdr:pic>
      <xdr:nvPicPr>
        <xdr:cNvPr id="27" name="Grafik 26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41636749"/>
          <a:ext cx="3075800" cy="461010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232</xdr:row>
      <xdr:rowOff>238124</xdr:rowOff>
    </xdr:from>
    <xdr:to>
      <xdr:col>3</xdr:col>
      <xdr:colOff>1546</xdr:colOff>
      <xdr:row>245</xdr:row>
      <xdr:rowOff>38100</xdr:rowOff>
    </xdr:to>
    <xdr:pic>
      <xdr:nvPicPr>
        <xdr:cNvPr id="28" name="Grafik 27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85544024"/>
          <a:ext cx="3068596" cy="46101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422</xdr:row>
      <xdr:rowOff>238124</xdr:rowOff>
    </xdr:from>
    <xdr:to>
      <xdr:col>3</xdr:col>
      <xdr:colOff>16668</xdr:colOff>
      <xdr:row>434</xdr:row>
      <xdr:rowOff>47624</xdr:rowOff>
    </xdr:to>
    <xdr:pic>
      <xdr:nvPicPr>
        <xdr:cNvPr id="29" name="Grafik 28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5667074"/>
          <a:ext cx="3178968" cy="42386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60"/>
  <sheetViews>
    <sheetView tabSelected="1" zoomScaleNormal="100" zoomScalePageLayoutView="50" workbookViewId="0">
      <selection activeCell="D13" sqref="D13"/>
    </sheetView>
  </sheetViews>
  <sheetFormatPr baseColWidth="10" defaultRowHeight="15" x14ac:dyDescent="0.25"/>
  <cols>
    <col min="1" max="1" width="32.5703125" customWidth="1"/>
    <col min="2" max="2" width="15.28515625" customWidth="1"/>
    <col min="3" max="3" width="25.28515625" customWidth="1"/>
    <col min="4" max="4" width="14.28515625" customWidth="1"/>
    <col min="5" max="6" width="4" customWidth="1"/>
    <col min="7" max="7" width="14.28515625" customWidth="1"/>
    <col min="8" max="8" width="24" customWidth="1"/>
    <col min="9" max="9" width="12.42578125" customWidth="1"/>
    <col min="10" max="10" width="26.7109375" customWidth="1"/>
  </cols>
  <sheetData>
    <row r="1" spans="1:10" ht="30" customHeight="1" x14ac:dyDescent="0.5">
      <c r="A1" s="73" t="s">
        <v>2</v>
      </c>
      <c r="B1" s="74" t="s">
        <v>8</v>
      </c>
      <c r="C1" s="70">
        <v>2020</v>
      </c>
      <c r="D1" s="82" t="s">
        <v>24</v>
      </c>
      <c r="E1" s="50"/>
      <c r="F1" s="50"/>
      <c r="G1" s="50"/>
      <c r="H1" s="86" t="s">
        <v>27</v>
      </c>
      <c r="I1" s="50"/>
      <c r="J1" s="50"/>
    </row>
    <row r="2" spans="1:10" x14ac:dyDescent="0.25">
      <c r="A2" s="50"/>
      <c r="B2" s="79">
        <f>DATE(Tabelle2!$C$4,3,28)+MOD(24-MOD(Tabelle2!$C$4,19)*10.63,29)-MOD(TRUNC(Tabelle2!$C$4*5/4)+MOD(24-MOD(Tabelle2!$C$4,19)*10.63,29)+1,7)</f>
        <v>43933</v>
      </c>
      <c r="C2" s="85" t="s">
        <v>104</v>
      </c>
      <c r="D2" s="83" t="s">
        <v>25</v>
      </c>
      <c r="E2" s="50"/>
      <c r="F2" s="50"/>
      <c r="G2" s="87" t="s">
        <v>52</v>
      </c>
      <c r="H2" s="50"/>
      <c r="I2" s="50"/>
      <c r="J2" s="50"/>
    </row>
    <row r="3" spans="1:10" x14ac:dyDescent="0.25">
      <c r="A3" s="75" t="s">
        <v>3</v>
      </c>
      <c r="B3" s="76">
        <f>IF(E3=1,DATE(Tabelle2!$C$4,1,1),"")</f>
        <v>43831</v>
      </c>
      <c r="C3" s="80" t="s">
        <v>55</v>
      </c>
      <c r="D3" s="84" t="s">
        <v>26</v>
      </c>
      <c r="E3" s="85">
        <f>IF(D3="JA",1,0)</f>
        <v>1</v>
      </c>
      <c r="F3" s="81">
        <f t="shared" ref="F3:F32" si="0">IF(G3="JA",2,0)</f>
        <v>0</v>
      </c>
      <c r="G3" s="71"/>
      <c r="H3" s="80" t="s">
        <v>74</v>
      </c>
      <c r="I3" s="76" t="str">
        <f>IF(F3=2,B2-48,"")</f>
        <v/>
      </c>
      <c r="J3" s="88" t="s">
        <v>28</v>
      </c>
    </row>
    <row r="4" spans="1:10" x14ac:dyDescent="0.25">
      <c r="A4" s="77" t="s">
        <v>4</v>
      </c>
      <c r="B4" s="76" t="str">
        <f>IF(E4=1,DATE(Tabelle2!$C$4,1,6),"")</f>
        <v/>
      </c>
      <c r="C4" s="80" t="s">
        <v>56</v>
      </c>
      <c r="D4" s="71"/>
      <c r="E4" s="85">
        <f t="shared" ref="E4:E21" si="1">IF(D4="JA",1,0)</f>
        <v>0</v>
      </c>
      <c r="F4" s="81">
        <f t="shared" si="0"/>
        <v>0</v>
      </c>
      <c r="G4" s="71"/>
      <c r="H4" s="80" t="s">
        <v>75</v>
      </c>
      <c r="I4" s="76" t="str">
        <f>IF(F4=2,B2-46,"")</f>
        <v/>
      </c>
      <c r="J4" s="88" t="s">
        <v>29</v>
      </c>
    </row>
    <row r="5" spans="1:10" x14ac:dyDescent="0.25">
      <c r="A5" s="77" t="s">
        <v>5</v>
      </c>
      <c r="B5" s="76" t="str">
        <f>IF(E5=1,DATE(Tabelle2!$C$4,3,8),"")</f>
        <v/>
      </c>
      <c r="C5" s="80" t="s">
        <v>57</v>
      </c>
      <c r="D5" s="71"/>
      <c r="E5" s="85">
        <f t="shared" si="1"/>
        <v>0</v>
      </c>
      <c r="F5" s="81">
        <f t="shared" si="0"/>
        <v>2</v>
      </c>
      <c r="G5" s="71" t="s">
        <v>26</v>
      </c>
      <c r="H5" s="80" t="s">
        <v>76</v>
      </c>
      <c r="I5" s="76">
        <f>IF(F5=2,DATE(Tabelle2!$C$4,2,14),"")</f>
        <v>43875</v>
      </c>
      <c r="J5" s="88" t="s">
        <v>30</v>
      </c>
    </row>
    <row r="6" spans="1:10" x14ac:dyDescent="0.25">
      <c r="A6" s="77" t="s">
        <v>9</v>
      </c>
      <c r="B6" s="76">
        <f>IF(E6=1,B2-2,"")</f>
        <v>43931</v>
      </c>
      <c r="C6" s="80" t="s">
        <v>58</v>
      </c>
      <c r="D6" s="84" t="s">
        <v>26</v>
      </c>
      <c r="E6" s="85">
        <f t="shared" si="1"/>
        <v>1</v>
      </c>
      <c r="F6" s="81">
        <f t="shared" si="0"/>
        <v>0</v>
      </c>
      <c r="G6" s="71"/>
      <c r="H6" s="80" t="s">
        <v>77</v>
      </c>
      <c r="I6" s="76" t="str">
        <f>IF(F6=2,B2-7,"")</f>
        <v/>
      </c>
      <c r="J6" s="88" t="s">
        <v>31</v>
      </c>
    </row>
    <row r="7" spans="1:10" x14ac:dyDescent="0.25">
      <c r="A7" s="77" t="s">
        <v>6</v>
      </c>
      <c r="B7" s="76">
        <f>IF(E7=1,DATE(Tabelle2!$C$4,3,28)+MOD(24-MOD(Tabelle2!$C$4,19)*10.63,29)-MOD(TRUNC(Tabelle2!$C$4*5/4)+MOD(24-MOD(Tabelle2!$C$4,19)*10.63,29)+1,7),"")</f>
        <v>43933</v>
      </c>
      <c r="C7" s="80" t="s">
        <v>59</v>
      </c>
      <c r="D7" s="71" t="s">
        <v>26</v>
      </c>
      <c r="E7" s="85">
        <f t="shared" si="1"/>
        <v>1</v>
      </c>
      <c r="F7" s="81">
        <f t="shared" si="0"/>
        <v>2</v>
      </c>
      <c r="G7" s="71" t="s">
        <v>26</v>
      </c>
      <c r="H7" s="80" t="s">
        <v>78</v>
      </c>
      <c r="I7" s="76">
        <f>IF(F7=2,DATE(Tabelle2!$C$4,5,1)-WEEKDAY(DATE(Tabelle2!$C$4,5,1),2)+14-(7*(DATE(Tabelle2!$C$4,5,1)-WEEKDAY(DATE(Tabelle2!$C$4,5,1),2)+14=ROUND((DAY(MINUTE(Tabelle2!$C$4/38)/2+55)&amp;".4."&amp;Tabelle2!$C$4)/7,)*7-6+49)),"")</f>
        <v>43961</v>
      </c>
      <c r="J7" s="88" t="s">
        <v>32</v>
      </c>
    </row>
    <row r="8" spans="1:10" x14ac:dyDescent="0.25">
      <c r="A8" s="77" t="s">
        <v>10</v>
      </c>
      <c r="B8" s="76">
        <f>IF(E8=1,B2+1,"")</f>
        <v>43934</v>
      </c>
      <c r="C8" s="80" t="s">
        <v>60</v>
      </c>
      <c r="D8" s="84" t="s">
        <v>26</v>
      </c>
      <c r="E8" s="85">
        <f t="shared" si="1"/>
        <v>1</v>
      </c>
      <c r="F8" s="81">
        <f t="shared" si="0"/>
        <v>0</v>
      </c>
      <c r="G8" s="71"/>
      <c r="H8" s="80" t="s">
        <v>79</v>
      </c>
      <c r="I8" s="76" t="str">
        <f>IF(F8=2,DATE(Tabelle2!$C$4,5,9),"")</f>
        <v/>
      </c>
      <c r="J8" s="88" t="s">
        <v>33</v>
      </c>
    </row>
    <row r="9" spans="1:10" x14ac:dyDescent="0.25">
      <c r="A9" s="78" t="s">
        <v>15</v>
      </c>
      <c r="B9" s="76">
        <f>IF(E9=1,DATE(Tabelle2!$C$4,5,1),"")</f>
        <v>43952</v>
      </c>
      <c r="C9" s="80" t="s">
        <v>61</v>
      </c>
      <c r="D9" s="84" t="s">
        <v>26</v>
      </c>
      <c r="E9" s="85">
        <f t="shared" si="1"/>
        <v>1</v>
      </c>
      <c r="F9" s="81">
        <f t="shared" si="0"/>
        <v>0</v>
      </c>
      <c r="G9" s="71"/>
      <c r="H9" s="80" t="s">
        <v>80</v>
      </c>
      <c r="I9" s="76" t="str">
        <f>IF(F9=2,DATE(Tabelle2!$C$4,6,1),"")</f>
        <v/>
      </c>
      <c r="J9" s="88" t="s">
        <v>41</v>
      </c>
    </row>
    <row r="10" spans="1:10" x14ac:dyDescent="0.25">
      <c r="A10" s="77" t="s">
        <v>11</v>
      </c>
      <c r="B10" s="76">
        <f>IF(E10=1,B2+39,"")</f>
        <v>43972</v>
      </c>
      <c r="C10" s="80" t="s">
        <v>62</v>
      </c>
      <c r="D10" s="84" t="s">
        <v>26</v>
      </c>
      <c r="E10" s="85">
        <f t="shared" si="1"/>
        <v>1</v>
      </c>
      <c r="F10" s="81">
        <f t="shared" si="0"/>
        <v>0</v>
      </c>
      <c r="G10" s="71"/>
      <c r="H10" s="80" t="s">
        <v>81</v>
      </c>
      <c r="I10" s="76" t="str">
        <f>IF(F10=2,DATE(Tabelle2!$C$4,6,24),"")</f>
        <v/>
      </c>
      <c r="J10" s="88" t="s">
        <v>34</v>
      </c>
    </row>
    <row r="11" spans="1:10" x14ac:dyDescent="0.25">
      <c r="A11" s="77" t="s">
        <v>12</v>
      </c>
      <c r="B11" s="76">
        <f>IF(E11=1,B2+49,"")</f>
        <v>43982</v>
      </c>
      <c r="C11" s="80" t="s">
        <v>63</v>
      </c>
      <c r="D11" s="71" t="s">
        <v>26</v>
      </c>
      <c r="E11" s="85">
        <f t="shared" si="1"/>
        <v>1</v>
      </c>
      <c r="F11" s="81">
        <f t="shared" si="0"/>
        <v>0</v>
      </c>
      <c r="G11" s="71"/>
      <c r="H11" s="80" t="s">
        <v>82</v>
      </c>
      <c r="I11" s="76" t="str">
        <f>IF(F11=2,DATE(Tabelle2!$C$4,6,27),"")</f>
        <v/>
      </c>
      <c r="J11" s="88" t="s">
        <v>35</v>
      </c>
    </row>
    <row r="12" spans="1:10" x14ac:dyDescent="0.25">
      <c r="A12" s="77" t="s">
        <v>13</v>
      </c>
      <c r="B12" s="76">
        <f>IF(E12=1,B2+50,"")</f>
        <v>43983</v>
      </c>
      <c r="C12" s="80" t="s">
        <v>64</v>
      </c>
      <c r="D12" s="84" t="s">
        <v>26</v>
      </c>
      <c r="E12" s="85">
        <f t="shared" si="1"/>
        <v>1</v>
      </c>
      <c r="F12" s="81">
        <f t="shared" si="0"/>
        <v>0</v>
      </c>
      <c r="G12" s="71"/>
      <c r="H12" s="80" t="s">
        <v>83</v>
      </c>
      <c r="I12" s="76" t="str">
        <f>IF(F12=2,DATE(Tabelle2!$C$4,7,2),"")</f>
        <v/>
      </c>
      <c r="J12" s="88" t="s">
        <v>36</v>
      </c>
    </row>
    <row r="13" spans="1:10" x14ac:dyDescent="0.25">
      <c r="A13" s="77" t="s">
        <v>14</v>
      </c>
      <c r="B13" s="76" t="str">
        <f>IF(E13=1,B2+60,"")</f>
        <v/>
      </c>
      <c r="C13" s="80" t="s">
        <v>65</v>
      </c>
      <c r="D13" s="71"/>
      <c r="E13" s="85">
        <f t="shared" si="1"/>
        <v>0</v>
      </c>
      <c r="F13" s="81">
        <f t="shared" si="0"/>
        <v>0</v>
      </c>
      <c r="G13" s="71"/>
      <c r="H13" s="80" t="s">
        <v>84</v>
      </c>
      <c r="I13" s="76" t="str">
        <f>IF(F13=2,DATE(Tabelle2!$C$4,8,8),"")</f>
        <v/>
      </c>
      <c r="J13" s="88" t="s">
        <v>37</v>
      </c>
    </row>
    <row r="14" spans="1:10" x14ac:dyDescent="0.25">
      <c r="A14" s="77" t="s">
        <v>16</v>
      </c>
      <c r="B14" s="76" t="str">
        <f>IF(E14=1,DATE(Tabelle2!$C$4,8,15),"")</f>
        <v/>
      </c>
      <c r="C14" s="80" t="s">
        <v>66</v>
      </c>
      <c r="D14" s="71"/>
      <c r="E14" s="85">
        <f t="shared" si="1"/>
        <v>0</v>
      </c>
      <c r="F14" s="81">
        <f t="shared" si="0"/>
        <v>0</v>
      </c>
      <c r="G14" s="71"/>
      <c r="H14" s="80" t="s">
        <v>85</v>
      </c>
      <c r="I14" s="76" t="str">
        <f>IF(F14=2,DATE(Tabelle2!$C$4,9,8),"")</f>
        <v/>
      </c>
      <c r="J14" s="88" t="s">
        <v>38</v>
      </c>
    </row>
    <row r="15" spans="1:10" x14ac:dyDescent="0.25">
      <c r="A15" s="77" t="s">
        <v>17</v>
      </c>
      <c r="B15" s="76" t="str">
        <f>IF(E15=1,DATE(Tabelle2!$C$4,9,20),"")</f>
        <v/>
      </c>
      <c r="C15" s="80" t="s">
        <v>67</v>
      </c>
      <c r="D15" s="71"/>
      <c r="E15" s="85">
        <f t="shared" si="1"/>
        <v>0</v>
      </c>
      <c r="F15" s="81">
        <f t="shared" si="0"/>
        <v>0</v>
      </c>
      <c r="G15" s="71"/>
      <c r="H15" s="80" t="s">
        <v>86</v>
      </c>
      <c r="I15" s="76" t="str">
        <f>IF(F15=2,DATE(Tabelle2!$C$4,10,1)+7-WEEKDAY(DATE(Tabelle2!$C$4,10,1),2),"")</f>
        <v/>
      </c>
      <c r="J15" s="88" t="s">
        <v>39</v>
      </c>
    </row>
    <row r="16" spans="1:10" x14ac:dyDescent="0.25">
      <c r="A16" s="77" t="s">
        <v>18</v>
      </c>
      <c r="B16" s="76">
        <f>IF(E16=1,DATE(Tabelle2!$C$4,10,3),"")</f>
        <v>44107</v>
      </c>
      <c r="C16" s="80" t="s">
        <v>68</v>
      </c>
      <c r="D16" s="84" t="s">
        <v>26</v>
      </c>
      <c r="E16" s="85">
        <f t="shared" si="1"/>
        <v>1</v>
      </c>
      <c r="F16" s="81">
        <f t="shared" si="0"/>
        <v>0</v>
      </c>
      <c r="G16" s="71"/>
      <c r="H16" s="80" t="s">
        <v>87</v>
      </c>
      <c r="I16" s="76" t="str">
        <f>IF(F16=2,DATE(Tabelle2!$C$4,11,2),"")</f>
        <v/>
      </c>
      <c r="J16" s="88" t="s">
        <v>40</v>
      </c>
    </row>
    <row r="17" spans="1:10" x14ac:dyDescent="0.25">
      <c r="A17" s="77" t="s">
        <v>19</v>
      </c>
      <c r="B17" s="76">
        <f>IF(E17=1,DATE(Tabelle2!$C$4,10,31),"")</f>
        <v>44135</v>
      </c>
      <c r="C17" s="80" t="s">
        <v>69</v>
      </c>
      <c r="D17" s="71" t="s">
        <v>26</v>
      </c>
      <c r="E17" s="85">
        <f t="shared" si="1"/>
        <v>1</v>
      </c>
      <c r="F17" s="81">
        <f t="shared" si="0"/>
        <v>0</v>
      </c>
      <c r="G17" s="71"/>
      <c r="H17" s="80" t="s">
        <v>88</v>
      </c>
      <c r="I17" s="76" t="str">
        <f>IF(F17=2,DATE(Tabelle2!$C$4,11,11),"")</f>
        <v/>
      </c>
      <c r="J17" s="88" t="s">
        <v>42</v>
      </c>
    </row>
    <row r="18" spans="1:10" x14ac:dyDescent="0.25">
      <c r="A18" s="77" t="s">
        <v>20</v>
      </c>
      <c r="B18" s="76" t="str">
        <f>IF(E18=1,DATE(Tabelle2!$C$4,11,1),"")</f>
        <v/>
      </c>
      <c r="C18" s="80" t="s">
        <v>70</v>
      </c>
      <c r="D18" s="71"/>
      <c r="E18" s="85">
        <f t="shared" si="1"/>
        <v>0</v>
      </c>
      <c r="F18" s="81">
        <f t="shared" si="0"/>
        <v>2</v>
      </c>
      <c r="G18" s="71" t="s">
        <v>26</v>
      </c>
      <c r="H18" s="80" t="s">
        <v>89</v>
      </c>
      <c r="I18" s="76">
        <f>IF(F18=2,DATE(Tabelle2!$C$4,12,25)-WEEKDAY(DATE(Tabelle2!$C$4,12,25),2)-28,"")</f>
        <v>44157</v>
      </c>
      <c r="J18" s="88" t="s">
        <v>43</v>
      </c>
    </row>
    <row r="19" spans="1:10" x14ac:dyDescent="0.25">
      <c r="A19" s="77" t="s">
        <v>21</v>
      </c>
      <c r="B19" s="76" t="str">
        <f>IF(E19=1,DATE(Tabelle2!$C$4,12,25)-WEEKDAY(DATE(Tabelle2!$C$4,12,25),2)-32,"")</f>
        <v/>
      </c>
      <c r="C19" s="80" t="s">
        <v>71</v>
      </c>
      <c r="D19" s="71"/>
      <c r="E19" s="85">
        <f t="shared" si="1"/>
        <v>0</v>
      </c>
      <c r="F19" s="81">
        <f t="shared" si="0"/>
        <v>2</v>
      </c>
      <c r="G19" s="71" t="s">
        <v>26</v>
      </c>
      <c r="H19" s="80" t="s">
        <v>90</v>
      </c>
      <c r="I19" s="76">
        <f>IF(F19=2,DATE(Tabelle2!$C$4,12,6),"")</f>
        <v>44171</v>
      </c>
      <c r="J19" s="88" t="s">
        <v>44</v>
      </c>
    </row>
    <row r="20" spans="1:10" x14ac:dyDescent="0.25">
      <c r="A20" s="77" t="s">
        <v>22</v>
      </c>
      <c r="B20" s="76">
        <f>IF(E20=1,DATE(Tabelle2!$C$4,12,25),"")</f>
        <v>44190</v>
      </c>
      <c r="C20" s="80" t="s">
        <v>72</v>
      </c>
      <c r="D20" s="84" t="s">
        <v>26</v>
      </c>
      <c r="E20" s="85">
        <f t="shared" si="1"/>
        <v>1</v>
      </c>
      <c r="F20" s="81">
        <f t="shared" si="0"/>
        <v>0</v>
      </c>
      <c r="G20" s="71"/>
      <c r="H20" s="80" t="s">
        <v>91</v>
      </c>
      <c r="I20" s="76" t="str">
        <f>IF(F20=2,DATE(Tabelle2!$C$4,12,8),"")</f>
        <v/>
      </c>
      <c r="J20" s="88" t="s">
        <v>45</v>
      </c>
    </row>
    <row r="21" spans="1:10" x14ac:dyDescent="0.25">
      <c r="A21" s="77" t="s">
        <v>23</v>
      </c>
      <c r="B21" s="76">
        <f>IF(E21=1,DATE(Tabelle2!$C$4,12,26),"")</f>
        <v>44191</v>
      </c>
      <c r="C21" s="80" t="s">
        <v>73</v>
      </c>
      <c r="D21" s="84" t="s">
        <v>26</v>
      </c>
      <c r="E21" s="85">
        <f t="shared" si="1"/>
        <v>1</v>
      </c>
      <c r="F21" s="81">
        <f t="shared" si="0"/>
        <v>2</v>
      </c>
      <c r="G21" s="71" t="s">
        <v>26</v>
      </c>
      <c r="H21" s="80" t="s">
        <v>92</v>
      </c>
      <c r="I21" s="76">
        <f>IF(F21=2,DATE(Tabelle2!$C$4,12,24),"")</f>
        <v>44189</v>
      </c>
      <c r="J21" s="88" t="s">
        <v>46</v>
      </c>
    </row>
    <row r="22" spans="1:10" x14ac:dyDescent="0.25">
      <c r="A22" s="50"/>
      <c r="B22" s="79" t="str">
        <f>I3</f>
        <v/>
      </c>
      <c r="C22" s="81" t="s">
        <v>74</v>
      </c>
      <c r="D22" s="18"/>
      <c r="E22" s="90"/>
      <c r="F22" s="81">
        <f t="shared" si="0"/>
        <v>2</v>
      </c>
      <c r="G22" s="71" t="s">
        <v>26</v>
      </c>
      <c r="H22" s="80" t="s">
        <v>93</v>
      </c>
      <c r="I22" s="76">
        <f>IF(F22=2,DATE(Tabelle2!$C$4,12,31),"")</f>
        <v>44196</v>
      </c>
      <c r="J22" s="88" t="s">
        <v>47</v>
      </c>
    </row>
    <row r="23" spans="1:10" x14ac:dyDescent="0.25">
      <c r="A23" s="50"/>
      <c r="B23" s="79" t="str">
        <f t="shared" ref="B23:B51" si="2">I4</f>
        <v/>
      </c>
      <c r="C23" s="81" t="s">
        <v>75</v>
      </c>
      <c r="D23" s="18"/>
      <c r="E23" s="90"/>
      <c r="F23" s="81">
        <f t="shared" si="0"/>
        <v>2</v>
      </c>
      <c r="G23" s="71" t="s">
        <v>26</v>
      </c>
      <c r="H23" s="80" t="s">
        <v>94</v>
      </c>
      <c r="I23" s="76">
        <f>IF(F23=2,DATE(Tabelle2!$C$4,12,25)-WEEKDAY(DATE(Tabelle2!$C$4,12,25),2)-21,"")</f>
        <v>44164</v>
      </c>
      <c r="J23" s="88" t="s">
        <v>48</v>
      </c>
    </row>
    <row r="24" spans="1:10" x14ac:dyDescent="0.25">
      <c r="A24" s="50"/>
      <c r="B24" s="79">
        <f t="shared" si="2"/>
        <v>43875</v>
      </c>
      <c r="C24" s="81" t="s">
        <v>76</v>
      </c>
      <c r="D24" s="18"/>
      <c r="E24" s="90"/>
      <c r="F24" s="81">
        <f t="shared" si="0"/>
        <v>2</v>
      </c>
      <c r="G24" s="71" t="s">
        <v>26</v>
      </c>
      <c r="H24" s="80" t="s">
        <v>95</v>
      </c>
      <c r="I24" s="76">
        <f>IF(F24=2,DATE(Tabelle2!$C$4,12,25)-WEEKDAY(DATE(Tabelle2!$C$4,12,25),2)-14,"")</f>
        <v>44171</v>
      </c>
      <c r="J24" s="88" t="s">
        <v>48</v>
      </c>
    </row>
    <row r="25" spans="1:10" x14ac:dyDescent="0.25">
      <c r="A25" s="50"/>
      <c r="B25" s="79" t="str">
        <f t="shared" si="2"/>
        <v/>
      </c>
      <c r="C25" s="81" t="s">
        <v>77</v>
      </c>
      <c r="D25" s="18"/>
      <c r="E25" s="90"/>
      <c r="F25" s="81">
        <f t="shared" si="0"/>
        <v>2</v>
      </c>
      <c r="G25" s="71" t="s">
        <v>26</v>
      </c>
      <c r="H25" s="80" t="s">
        <v>96</v>
      </c>
      <c r="I25" s="76">
        <f>IF(F25=2,DATE(Tabelle2!$C$4,12,25)-WEEKDAY(DATE(Tabelle2!$C$4,12,25),2)-7,"")</f>
        <v>44178</v>
      </c>
      <c r="J25" s="88" t="s">
        <v>48</v>
      </c>
    </row>
    <row r="26" spans="1:10" x14ac:dyDescent="0.25">
      <c r="A26" s="50"/>
      <c r="B26" s="79">
        <f t="shared" si="2"/>
        <v>43961</v>
      </c>
      <c r="C26" s="81" t="s">
        <v>78</v>
      </c>
      <c r="D26" s="18"/>
      <c r="E26" s="90"/>
      <c r="F26" s="81">
        <f t="shared" si="0"/>
        <v>2</v>
      </c>
      <c r="G26" s="71" t="s">
        <v>26</v>
      </c>
      <c r="H26" s="80" t="s">
        <v>97</v>
      </c>
      <c r="I26" s="76">
        <f>IF(F26=2,DATE(Tabelle2!$C$4,12,25)-WEEKDAY(DATE(Tabelle2!$C$4,12,25),2),"")</f>
        <v>44185</v>
      </c>
      <c r="J26" s="88" t="s">
        <v>48</v>
      </c>
    </row>
    <row r="27" spans="1:10" x14ac:dyDescent="0.25">
      <c r="A27" s="50"/>
      <c r="B27" s="79" t="str">
        <f t="shared" si="2"/>
        <v/>
      </c>
      <c r="C27" s="81" t="s">
        <v>79</v>
      </c>
      <c r="D27" s="18"/>
      <c r="E27" s="90"/>
      <c r="F27" s="81">
        <f t="shared" si="0"/>
        <v>0</v>
      </c>
      <c r="G27" s="71"/>
      <c r="H27" s="80" t="s">
        <v>98</v>
      </c>
      <c r="I27" s="76" t="str">
        <f>IF(F27=2,36605.3194444444+(Tabelle2!$C$4-YEAR(36605))*365.242361,"")</f>
        <v/>
      </c>
      <c r="J27" s="88" t="s">
        <v>51</v>
      </c>
    </row>
    <row r="28" spans="1:10" x14ac:dyDescent="0.25">
      <c r="A28" s="50"/>
      <c r="B28" s="79" t="str">
        <f t="shared" si="2"/>
        <v/>
      </c>
      <c r="C28" s="81" t="s">
        <v>80</v>
      </c>
      <c r="D28" s="18"/>
      <c r="E28" s="90"/>
      <c r="F28" s="81">
        <f t="shared" si="0"/>
        <v>0</v>
      </c>
      <c r="G28" s="71"/>
      <c r="H28" s="80" t="s">
        <v>99</v>
      </c>
      <c r="I28" s="76" t="str">
        <f>IF(F28=2,36605.3194444444+(Tabelle2!$C$4-YEAR(36605))*365.242358+92.76,"")</f>
        <v/>
      </c>
      <c r="J28" s="88"/>
    </row>
    <row r="29" spans="1:10" x14ac:dyDescent="0.25">
      <c r="A29" s="50"/>
      <c r="B29" s="79" t="str">
        <f t="shared" si="2"/>
        <v/>
      </c>
      <c r="C29" s="81" t="s">
        <v>81</v>
      </c>
      <c r="D29" s="18"/>
      <c r="E29" s="90"/>
      <c r="F29" s="81">
        <f t="shared" si="0"/>
        <v>0</v>
      </c>
      <c r="G29" s="71"/>
      <c r="H29" s="80" t="s">
        <v>100</v>
      </c>
      <c r="I29" s="76" t="str">
        <f>IF(F29=2,36605.3194444444+(Tabelle2!$C$4-YEAR(36605))*365.242358+186.41,"")</f>
        <v/>
      </c>
      <c r="J29" s="89"/>
    </row>
    <row r="30" spans="1:10" x14ac:dyDescent="0.25">
      <c r="A30" s="50"/>
      <c r="B30" s="79" t="str">
        <f t="shared" si="2"/>
        <v/>
      </c>
      <c r="C30" s="81" t="s">
        <v>82</v>
      </c>
      <c r="D30" s="18"/>
      <c r="E30" s="90"/>
      <c r="F30" s="81">
        <f t="shared" si="0"/>
        <v>0</v>
      </c>
      <c r="G30" s="71"/>
      <c r="H30" s="80" t="s">
        <v>101</v>
      </c>
      <c r="I30" s="76" t="str">
        <f>IF(F30=2,36605.3194444444+(Tabelle2!$C$4-YEAR(36605))*365.242358+276.25,"")</f>
        <v/>
      </c>
      <c r="J30" s="89"/>
    </row>
    <row r="31" spans="1:10" x14ac:dyDescent="0.25">
      <c r="A31" s="50"/>
      <c r="B31" s="79" t="str">
        <f t="shared" si="2"/>
        <v/>
      </c>
      <c r="C31" s="81" t="s">
        <v>83</v>
      </c>
      <c r="D31" s="18"/>
      <c r="E31" s="90"/>
      <c r="F31" s="81">
        <f t="shared" si="0"/>
        <v>0</v>
      </c>
      <c r="G31" s="71"/>
      <c r="H31" s="80" t="s">
        <v>102</v>
      </c>
      <c r="I31" s="76" t="str">
        <f>IF(F31=2,DATE(Tabelle2!$C$4,3,31)-(WEEKDAY(DATE(Tabelle2!$C$4,3,31))-1),"")</f>
        <v/>
      </c>
      <c r="J31" s="89" t="s">
        <v>49</v>
      </c>
    </row>
    <row r="32" spans="1:10" x14ac:dyDescent="0.25">
      <c r="A32" s="50"/>
      <c r="B32" s="79" t="str">
        <f t="shared" si="2"/>
        <v/>
      </c>
      <c r="C32" s="81" t="s">
        <v>84</v>
      </c>
      <c r="D32" s="18"/>
      <c r="E32" s="90"/>
      <c r="F32" s="81">
        <f t="shared" si="0"/>
        <v>0</v>
      </c>
      <c r="G32" s="71"/>
      <c r="H32" s="80" t="s">
        <v>103</v>
      </c>
      <c r="I32" s="76" t="str">
        <f>IF(F32=2,DATE(Tabelle2!$C$4, 10,31)-(WEEKDAY(DATE(Tabelle2!$C$4,10,31))-1),"")</f>
        <v/>
      </c>
      <c r="J32" s="89" t="s">
        <v>50</v>
      </c>
    </row>
    <row r="33" spans="1:10" x14ac:dyDescent="0.25">
      <c r="A33" s="50"/>
      <c r="B33" s="79" t="str">
        <f t="shared" si="2"/>
        <v/>
      </c>
      <c r="C33" s="81" t="s">
        <v>85</v>
      </c>
      <c r="D33" s="18"/>
      <c r="E33" s="18"/>
      <c r="F33" s="18"/>
      <c r="G33" s="18"/>
      <c r="H33" s="18"/>
      <c r="I33" s="18"/>
      <c r="J33" s="18"/>
    </row>
    <row r="34" spans="1:10" x14ac:dyDescent="0.25">
      <c r="A34" s="50"/>
      <c r="B34" s="79" t="str">
        <f t="shared" si="2"/>
        <v/>
      </c>
      <c r="C34" s="81" t="s">
        <v>86</v>
      </c>
      <c r="D34" s="18"/>
      <c r="E34" s="18"/>
      <c r="F34" s="18"/>
      <c r="G34" s="18"/>
      <c r="H34" s="18"/>
      <c r="I34" s="72"/>
      <c r="J34" s="18"/>
    </row>
    <row r="35" spans="1:10" x14ac:dyDescent="0.25">
      <c r="A35" s="50"/>
      <c r="B35" s="79" t="str">
        <f t="shared" si="2"/>
        <v/>
      </c>
      <c r="C35" s="81" t="s">
        <v>87</v>
      </c>
      <c r="D35" s="18"/>
      <c r="E35" s="18"/>
      <c r="F35" s="18"/>
      <c r="G35" s="18"/>
      <c r="H35" s="18"/>
      <c r="I35" s="18"/>
      <c r="J35" s="18"/>
    </row>
    <row r="36" spans="1:10" x14ac:dyDescent="0.25">
      <c r="A36" s="50"/>
      <c r="B36" s="79" t="str">
        <f t="shared" si="2"/>
        <v/>
      </c>
      <c r="C36" s="81" t="s">
        <v>88</v>
      </c>
      <c r="D36" s="18"/>
      <c r="E36" s="18"/>
      <c r="F36" s="18"/>
      <c r="G36" s="18"/>
      <c r="H36" s="18"/>
      <c r="I36" s="18"/>
      <c r="J36" s="18"/>
    </row>
    <row r="37" spans="1:10" x14ac:dyDescent="0.25">
      <c r="A37" s="50"/>
      <c r="B37" s="79">
        <f t="shared" si="2"/>
        <v>44157</v>
      </c>
      <c r="C37" s="81" t="s">
        <v>89</v>
      </c>
      <c r="D37" s="18"/>
      <c r="E37" s="18"/>
      <c r="F37" s="18"/>
      <c r="G37" s="18"/>
      <c r="H37" s="18"/>
      <c r="I37" s="18"/>
      <c r="J37" s="18"/>
    </row>
    <row r="38" spans="1:10" x14ac:dyDescent="0.25">
      <c r="A38" s="50"/>
      <c r="B38" s="79">
        <f t="shared" si="2"/>
        <v>44171</v>
      </c>
      <c r="C38" s="81" t="s">
        <v>90</v>
      </c>
      <c r="D38" s="18"/>
      <c r="E38" s="18"/>
      <c r="F38" s="18"/>
      <c r="G38" s="18"/>
      <c r="H38" s="18"/>
      <c r="I38" s="18"/>
      <c r="J38" s="18"/>
    </row>
    <row r="39" spans="1:10" x14ac:dyDescent="0.25">
      <c r="A39" s="50"/>
      <c r="B39" s="79" t="str">
        <f t="shared" si="2"/>
        <v/>
      </c>
      <c r="C39" s="81" t="s">
        <v>91</v>
      </c>
      <c r="D39" s="18"/>
      <c r="E39" s="18"/>
      <c r="F39" s="18"/>
      <c r="G39" s="18"/>
      <c r="H39" s="18"/>
      <c r="I39" s="18"/>
      <c r="J39" s="18"/>
    </row>
    <row r="40" spans="1:10" x14ac:dyDescent="0.25">
      <c r="A40" s="50"/>
      <c r="B40" s="79">
        <f t="shared" si="2"/>
        <v>44189</v>
      </c>
      <c r="C40" s="81" t="s">
        <v>92</v>
      </c>
      <c r="D40" s="18"/>
      <c r="E40" s="18"/>
      <c r="F40" s="18"/>
      <c r="G40" s="18"/>
      <c r="H40" s="18"/>
      <c r="I40" s="18"/>
      <c r="J40" s="18"/>
    </row>
    <row r="41" spans="1:10" x14ac:dyDescent="0.25">
      <c r="A41" s="50"/>
      <c r="B41" s="79">
        <f t="shared" si="2"/>
        <v>44196</v>
      </c>
      <c r="C41" s="81" t="s">
        <v>93</v>
      </c>
      <c r="D41" s="18"/>
      <c r="E41" s="18"/>
      <c r="F41" s="18"/>
      <c r="G41" s="18"/>
      <c r="H41" s="18"/>
      <c r="I41" s="18"/>
      <c r="J41" s="18"/>
    </row>
    <row r="42" spans="1:10" x14ac:dyDescent="0.25">
      <c r="A42" s="50"/>
      <c r="B42" s="79">
        <f t="shared" si="2"/>
        <v>44164</v>
      </c>
      <c r="C42" s="81" t="s">
        <v>94</v>
      </c>
      <c r="D42" s="18"/>
      <c r="E42" s="18"/>
      <c r="F42" s="18"/>
      <c r="G42" s="18"/>
      <c r="H42" s="18"/>
      <c r="I42" s="18"/>
      <c r="J42" s="18"/>
    </row>
    <row r="43" spans="1:10" x14ac:dyDescent="0.25">
      <c r="A43" s="50"/>
      <c r="B43" s="79">
        <f t="shared" si="2"/>
        <v>44171</v>
      </c>
      <c r="C43" s="81" t="s">
        <v>95</v>
      </c>
      <c r="D43" s="18"/>
      <c r="E43" s="18"/>
      <c r="F43" s="18"/>
      <c r="G43" s="18"/>
      <c r="H43" s="18"/>
      <c r="I43" s="18"/>
      <c r="J43" s="18"/>
    </row>
    <row r="44" spans="1:10" x14ac:dyDescent="0.25">
      <c r="A44" s="50"/>
      <c r="B44" s="79">
        <f t="shared" si="2"/>
        <v>44178</v>
      </c>
      <c r="C44" s="81" t="s">
        <v>96</v>
      </c>
      <c r="D44" s="18"/>
      <c r="E44" s="18"/>
      <c r="F44" s="18"/>
      <c r="G44" s="18"/>
      <c r="H44" s="18"/>
      <c r="I44" s="18"/>
      <c r="J44" s="18"/>
    </row>
    <row r="45" spans="1:10" x14ac:dyDescent="0.25">
      <c r="A45" s="50"/>
      <c r="B45" s="79">
        <f t="shared" si="2"/>
        <v>44185</v>
      </c>
      <c r="C45" s="81" t="s">
        <v>97</v>
      </c>
      <c r="D45" s="18"/>
      <c r="E45" s="18"/>
      <c r="F45" s="18"/>
      <c r="G45" s="18"/>
      <c r="H45" s="18"/>
      <c r="I45" s="18"/>
      <c r="J45" s="18"/>
    </row>
    <row r="46" spans="1:10" x14ac:dyDescent="0.25">
      <c r="A46" s="50"/>
      <c r="B46" s="79" t="str">
        <f t="shared" si="2"/>
        <v/>
      </c>
      <c r="C46" s="81" t="s">
        <v>98</v>
      </c>
      <c r="D46" s="18"/>
      <c r="E46" s="18"/>
      <c r="F46" s="18"/>
      <c r="G46" s="18"/>
      <c r="H46" s="18"/>
      <c r="I46" s="18"/>
      <c r="J46" s="18"/>
    </row>
    <row r="47" spans="1:10" x14ac:dyDescent="0.25">
      <c r="A47" s="50"/>
      <c r="B47" s="79" t="str">
        <f t="shared" si="2"/>
        <v/>
      </c>
      <c r="C47" s="81" t="s">
        <v>99</v>
      </c>
      <c r="D47" s="18"/>
      <c r="E47" s="18"/>
      <c r="F47" s="18"/>
      <c r="G47" s="18"/>
      <c r="H47" s="18"/>
      <c r="I47" s="18"/>
      <c r="J47" s="18"/>
    </row>
    <row r="48" spans="1:10" x14ac:dyDescent="0.25">
      <c r="A48" s="50"/>
      <c r="B48" s="79" t="str">
        <f t="shared" si="2"/>
        <v/>
      </c>
      <c r="C48" s="81" t="s">
        <v>100</v>
      </c>
      <c r="D48" s="18"/>
      <c r="E48" s="18"/>
      <c r="F48" s="18"/>
      <c r="G48" s="18"/>
      <c r="H48" s="18"/>
      <c r="I48" s="18"/>
      <c r="J48" s="18"/>
    </row>
    <row r="49" spans="1:10" x14ac:dyDescent="0.25">
      <c r="A49" s="50"/>
      <c r="B49" s="79" t="str">
        <f t="shared" si="2"/>
        <v/>
      </c>
      <c r="C49" s="81" t="s">
        <v>101</v>
      </c>
      <c r="D49" s="18"/>
      <c r="E49" s="18"/>
      <c r="F49" s="18"/>
      <c r="G49" s="18"/>
      <c r="H49" s="18"/>
      <c r="I49" s="18"/>
      <c r="J49" s="18"/>
    </row>
    <row r="50" spans="1:10" x14ac:dyDescent="0.25">
      <c r="A50" s="50"/>
      <c r="B50" s="79" t="str">
        <f t="shared" si="2"/>
        <v/>
      </c>
      <c r="C50" s="81" t="s">
        <v>102</v>
      </c>
      <c r="D50" s="18"/>
      <c r="E50" s="18"/>
      <c r="F50" s="18"/>
      <c r="G50" s="18"/>
      <c r="H50" s="18"/>
      <c r="I50" s="18"/>
      <c r="J50" s="18"/>
    </row>
    <row r="51" spans="1:10" x14ac:dyDescent="0.25">
      <c r="A51" s="50"/>
      <c r="B51" s="79" t="str">
        <f t="shared" si="2"/>
        <v/>
      </c>
      <c r="C51" s="81" t="s">
        <v>103</v>
      </c>
      <c r="D51" s="18"/>
      <c r="E51" s="18"/>
      <c r="F51" s="18"/>
      <c r="G51" s="18"/>
      <c r="H51" s="18"/>
      <c r="I51" s="18"/>
      <c r="J51" s="18"/>
    </row>
    <row r="52" spans="1:10" x14ac:dyDescent="0.25">
      <c r="A52" s="50"/>
      <c r="B52" s="50"/>
      <c r="C52" s="50"/>
      <c r="D52" s="18"/>
      <c r="E52" s="18"/>
      <c r="F52" s="18"/>
      <c r="G52" s="18"/>
      <c r="H52" s="18"/>
      <c r="I52" s="18"/>
      <c r="J52" s="18"/>
    </row>
    <row r="53" spans="1:10" x14ac:dyDescent="0.25">
      <c r="A53" s="50"/>
      <c r="B53" s="50"/>
      <c r="C53" s="50"/>
      <c r="D53" s="18"/>
      <c r="E53" s="18"/>
      <c r="F53" s="18"/>
      <c r="G53" s="18"/>
      <c r="H53" s="18"/>
      <c r="I53" s="18"/>
      <c r="J53" s="18"/>
    </row>
    <row r="54" spans="1:10" x14ac:dyDescent="0.25">
      <c r="A54" s="50"/>
      <c r="B54" s="50"/>
      <c r="C54" s="50"/>
      <c r="D54" s="18"/>
      <c r="E54" s="18"/>
      <c r="F54" s="18"/>
      <c r="G54" s="18"/>
      <c r="H54" s="18"/>
      <c r="I54" s="18"/>
      <c r="J54" s="18"/>
    </row>
    <row r="55" spans="1:10" x14ac:dyDescent="0.25">
      <c r="A55" s="50"/>
      <c r="B55" s="50"/>
      <c r="C55" s="50"/>
      <c r="D55" s="18"/>
      <c r="E55" s="18"/>
      <c r="F55" s="18"/>
      <c r="G55" s="18"/>
      <c r="H55" s="18"/>
      <c r="I55" s="18"/>
      <c r="J55" s="18"/>
    </row>
    <row r="56" spans="1:10" x14ac:dyDescent="0.25">
      <c r="A56" s="18"/>
      <c r="B56" s="18"/>
      <c r="C56" s="18"/>
      <c r="D56" s="18"/>
      <c r="E56" s="18"/>
      <c r="F56" s="18"/>
      <c r="G56" s="18"/>
      <c r="H56" s="18"/>
      <c r="I56" s="18"/>
      <c r="J56" s="18"/>
    </row>
    <row r="57" spans="1:10" x14ac:dyDescent="0.25">
      <c r="A57" s="18"/>
      <c r="B57" s="18"/>
      <c r="C57" s="18"/>
      <c r="D57" s="18"/>
      <c r="E57" s="18"/>
      <c r="F57" s="18"/>
      <c r="G57" s="18"/>
      <c r="H57" s="18"/>
      <c r="I57" s="18"/>
      <c r="J57" s="18"/>
    </row>
    <row r="58" spans="1:10" x14ac:dyDescent="0.25">
      <c r="A58" s="18"/>
      <c r="B58" s="18"/>
      <c r="C58" s="18"/>
      <c r="D58" s="18"/>
      <c r="E58" s="18"/>
      <c r="F58" s="18"/>
      <c r="G58" s="18"/>
      <c r="H58" s="18"/>
      <c r="I58" s="18"/>
      <c r="J58" s="18"/>
    </row>
    <row r="59" spans="1:10" x14ac:dyDescent="0.25">
      <c r="A59" s="18"/>
      <c r="B59" s="18"/>
      <c r="C59" s="18"/>
      <c r="D59" s="18"/>
      <c r="E59" s="18"/>
      <c r="F59" s="18"/>
      <c r="G59" s="18"/>
      <c r="H59" s="18"/>
      <c r="I59" s="18"/>
      <c r="J59" s="18"/>
    </row>
    <row r="60" spans="1:10" x14ac:dyDescent="0.25">
      <c r="A60" s="18"/>
      <c r="B60" s="18"/>
      <c r="C60" s="18"/>
      <c r="D60" s="18"/>
      <c r="E60" s="18"/>
      <c r="F60" s="18"/>
      <c r="G60" s="18"/>
      <c r="H60" s="18"/>
      <c r="I60" s="18"/>
      <c r="J60" s="18"/>
    </row>
  </sheetData>
  <sheetProtection algorithmName="SHA-512" hashValue="xAZSmYG+O1Q6gSBKcSHXQpoCeD0s69SknyJzG13LKN9T0ylh0zUQC/0tIo/4Zl8yemuiapTFpqC6HMJHUiAs4w==" saltValue="fSMqczqwy6t8M1OBz5FsuA==" spinCount="100000" sheet="1" objects="1" scenarios="1" selectLockedCells="1"/>
  <pageMargins left="0.59055118110236215" right="0.39370078740157483" top="0.70866141732283461" bottom="0.59055118110236215" header="0.31496062992125984" footer="0.31496062992125984"/>
  <pageSetup paperSize="9" scale="79" fitToHeight="0" orientation="landscape" horizontalDpi="0" verticalDpi="0" r:id="rId1"/>
  <rowBreaks count="1" manualBreakCount="1">
    <brk id="33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79"/>
  <sheetViews>
    <sheetView topLeftCell="A46" zoomScaleNormal="100" zoomScalePageLayoutView="50" workbookViewId="0">
      <selection activeCell="U41" sqref="U41"/>
    </sheetView>
  </sheetViews>
  <sheetFormatPr baseColWidth="10" defaultRowHeight="15" x14ac:dyDescent="0.25"/>
  <cols>
    <col min="1" max="1" width="7" customWidth="1"/>
    <col min="2" max="3" width="9.28515625" customWidth="1"/>
    <col min="4" max="4" width="1.7109375" customWidth="1"/>
    <col min="5" max="5" width="7" customWidth="1"/>
    <col min="6" max="7" width="9.28515625" customWidth="1"/>
    <col min="8" max="8" width="1.7109375" customWidth="1"/>
    <col min="9" max="9" width="7" customWidth="1"/>
    <col min="10" max="11" width="9.28515625" customWidth="1"/>
    <col min="12" max="12" width="1.7109375" customWidth="1"/>
    <col min="13" max="13" width="7.28515625" customWidth="1"/>
    <col min="14" max="15" width="9.28515625" customWidth="1"/>
    <col min="16" max="16" width="1.7109375" customWidth="1"/>
    <col min="17" max="17" width="7.28515625" customWidth="1"/>
    <col min="18" max="19" width="9.28515625" customWidth="1"/>
    <col min="20" max="20" width="1.7109375" customWidth="1"/>
    <col min="21" max="21" width="7.28515625" customWidth="1"/>
    <col min="22" max="23" width="9.28515625" customWidth="1"/>
    <col min="24" max="24" width="4.42578125" customWidth="1"/>
    <col min="25" max="25" width="26.140625" customWidth="1"/>
    <col min="28" max="28" width="22.7109375" customWidth="1"/>
  </cols>
  <sheetData>
    <row r="1" spans="1:23" ht="30" customHeight="1" x14ac:dyDescent="0.5">
      <c r="A1" s="3" t="s">
        <v>7</v>
      </c>
      <c r="J1" s="5"/>
    </row>
    <row r="2" spans="1:23" ht="15" customHeight="1" x14ac:dyDescent="0.5">
      <c r="A2" s="3"/>
      <c r="J2" s="5"/>
    </row>
    <row r="4" spans="1:23" ht="20.100000000000001" customHeight="1" x14ac:dyDescent="0.35">
      <c r="B4" s="4" t="s">
        <v>8</v>
      </c>
      <c r="C4" s="6">
        <f>Tabelle1!$C$1</f>
        <v>2020</v>
      </c>
      <c r="D4" s="4"/>
      <c r="J4" s="5" t="str">
        <f>IF((DAY(DATE($C$4,3,0))=29)=TRUE,"Schaltjahr"," ")</f>
        <v>Schaltjahr</v>
      </c>
    </row>
    <row r="5" spans="1:23" ht="15" customHeight="1" x14ac:dyDescent="0.25">
      <c r="B5" s="91" t="s">
        <v>0</v>
      </c>
      <c r="C5" s="91">
        <v>1</v>
      </c>
      <c r="D5" s="91"/>
      <c r="E5" s="91"/>
      <c r="F5" s="91" t="s">
        <v>0</v>
      </c>
      <c r="G5" s="91">
        <v>2</v>
      </c>
      <c r="H5" s="91"/>
      <c r="I5" s="91"/>
      <c r="J5" s="91" t="s">
        <v>0</v>
      </c>
      <c r="K5" s="91">
        <v>3</v>
      </c>
      <c r="L5" s="91"/>
      <c r="M5" s="91"/>
      <c r="N5" s="91" t="s">
        <v>0</v>
      </c>
      <c r="O5" s="91">
        <v>4</v>
      </c>
      <c r="P5" s="91"/>
      <c r="Q5" s="91"/>
      <c r="R5" s="91" t="s">
        <v>0</v>
      </c>
      <c r="S5" s="91">
        <v>5</v>
      </c>
      <c r="T5" s="91"/>
      <c r="U5" s="91"/>
      <c r="V5" s="91" t="s">
        <v>0</v>
      </c>
      <c r="W5" s="91">
        <v>6</v>
      </c>
    </row>
    <row r="6" spans="1:23" ht="15" customHeight="1" x14ac:dyDescent="0.25">
      <c r="B6" s="91"/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</row>
    <row r="7" spans="1:23" ht="15" customHeight="1" thickBot="1" x14ac:dyDescent="0.3">
      <c r="B7" s="91">
        <f>DATE(C4,C5+1,1)-DATE(C4,C5,1)</f>
        <v>31</v>
      </c>
      <c r="C7" s="91" t="s">
        <v>1</v>
      </c>
      <c r="D7" s="91"/>
      <c r="E7" s="91"/>
      <c r="F7" s="91">
        <f>DATE(G4,G5+1,1)-DATE(G4,G5,1)</f>
        <v>29</v>
      </c>
      <c r="G7" s="91" t="s">
        <v>1</v>
      </c>
      <c r="H7" s="91"/>
      <c r="I7" s="91"/>
      <c r="J7" s="91">
        <f>DATE(K4,K5+1,1)-DATE(K4,K5,1)</f>
        <v>31</v>
      </c>
      <c r="K7" s="91" t="s">
        <v>1</v>
      </c>
      <c r="L7" s="91"/>
      <c r="M7" s="91"/>
      <c r="N7" s="91">
        <f>DATE(O4,O5+1,1)-DATE(O4,O5,1)</f>
        <v>30</v>
      </c>
      <c r="O7" s="91" t="s">
        <v>1</v>
      </c>
      <c r="P7" s="91"/>
      <c r="Q7" s="91"/>
      <c r="R7" s="91">
        <f>DATE(S4,S5+1,1)-DATE(S4,S5,1)</f>
        <v>31</v>
      </c>
      <c r="S7" s="91" t="s">
        <v>1</v>
      </c>
      <c r="T7" s="91"/>
      <c r="U7" s="91"/>
      <c r="V7" s="91">
        <f>DATE(W4,W5+1,1)-DATE(W4,W5,1)</f>
        <v>30</v>
      </c>
      <c r="W7" s="91" t="s">
        <v>1</v>
      </c>
    </row>
    <row r="8" spans="1:23" ht="23.25" x14ac:dyDescent="0.35">
      <c r="A8" s="13"/>
      <c r="B8" s="94">
        <f>C9</f>
        <v>43831</v>
      </c>
      <c r="C8" s="95"/>
      <c r="D8" s="7"/>
      <c r="E8" s="13"/>
      <c r="F8" s="94">
        <f>G9</f>
        <v>43862</v>
      </c>
      <c r="G8" s="95"/>
      <c r="H8" s="7"/>
      <c r="I8" s="13"/>
      <c r="J8" s="94">
        <f>K9</f>
        <v>43891</v>
      </c>
      <c r="K8" s="95"/>
      <c r="L8" s="7"/>
      <c r="M8" s="13"/>
      <c r="N8" s="94">
        <f>O9</f>
        <v>43922</v>
      </c>
      <c r="O8" s="95"/>
      <c r="P8" s="7"/>
      <c r="Q8" s="13"/>
      <c r="R8" s="94">
        <f>S9</f>
        <v>43952</v>
      </c>
      <c r="S8" s="95"/>
      <c r="T8" s="7"/>
      <c r="U8" s="13"/>
      <c r="V8" s="94">
        <f>W9</f>
        <v>43983</v>
      </c>
      <c r="W8" s="95"/>
    </row>
    <row r="9" spans="1:23" x14ac:dyDescent="0.25">
      <c r="A9" s="12" t="str">
        <f>IFERROR(IF(WEEKDAY(B9,2)=1,_xlfn.ISOWEEKNUM(C9),""),"")</f>
        <v/>
      </c>
      <c r="B9" s="10">
        <f t="shared" ref="B9:B39" si="0">C9</f>
        <v>43831</v>
      </c>
      <c r="C9" s="11">
        <f>DATE($C$4,$C$5,1)</f>
        <v>43831</v>
      </c>
      <c r="D9" s="8"/>
      <c r="E9" s="12" t="str">
        <f>IFERROR(IF(WEEKDAY(F9,2)=1,_xlfn.ISOWEEKNUM(G9),""),"")</f>
        <v/>
      </c>
      <c r="F9" s="10">
        <f>G9</f>
        <v>43862</v>
      </c>
      <c r="G9" s="11">
        <f>DATE($C$4,$G$5,1)</f>
        <v>43862</v>
      </c>
      <c r="H9" s="8"/>
      <c r="I9" s="12" t="str">
        <f>IFERROR(IF(WEEKDAY(J9,2)=1,_xlfn.ISOWEEKNUM(K9),""),"")</f>
        <v/>
      </c>
      <c r="J9" s="10">
        <f>K9</f>
        <v>43891</v>
      </c>
      <c r="K9" s="11">
        <f>DATE($C$4,$K$5,1)</f>
        <v>43891</v>
      </c>
      <c r="L9" s="8"/>
      <c r="M9" s="12" t="str">
        <f>IFERROR(IF(WEEKDAY(N9,2)=1,_xlfn.ISOWEEKNUM(O9),""),"")</f>
        <v/>
      </c>
      <c r="N9" s="10">
        <f>O9</f>
        <v>43922</v>
      </c>
      <c r="O9" s="11">
        <f>DATE($C$4,$O$5,1)</f>
        <v>43922</v>
      </c>
      <c r="P9" s="8"/>
      <c r="Q9" s="12" t="str">
        <f>IFERROR(IF(WEEKDAY(R9,2)=1,_xlfn.ISOWEEKNUM(S9),""),"")</f>
        <v/>
      </c>
      <c r="R9" s="10">
        <f>S9</f>
        <v>43952</v>
      </c>
      <c r="S9" s="11">
        <f>DATE($C$4,$S$5,1)</f>
        <v>43952</v>
      </c>
      <c r="T9" s="8"/>
      <c r="U9" s="12">
        <f>IFERROR(IF(WEEKDAY(V9,2)=1,_xlfn.ISOWEEKNUM(W9),""),"")</f>
        <v>23</v>
      </c>
      <c r="V9" s="10">
        <f>W9</f>
        <v>43983</v>
      </c>
      <c r="W9" s="11">
        <f>DATE($C$4,$W$5,1)</f>
        <v>43983</v>
      </c>
    </row>
    <row r="10" spans="1:23" x14ac:dyDescent="0.25">
      <c r="A10" s="9" t="str">
        <f t="shared" ref="A10:A39" si="1">IFERROR(IF(WEEKDAY(B10,2)=1,_xlfn.ISOWEEKNUM(C10),""),"")</f>
        <v/>
      </c>
      <c r="B10" s="10">
        <f t="shared" si="0"/>
        <v>43832</v>
      </c>
      <c r="C10" s="11">
        <f t="shared" ref="C10:C39" si="2">IFERROR(IF(MONTH(C9+1)=MONTH(C9),C9+1,""),"")</f>
        <v>43832</v>
      </c>
      <c r="D10" s="8"/>
      <c r="E10" s="9" t="str">
        <f t="shared" ref="E10:E39" si="3">IFERROR(IF(WEEKDAY(F10,2)=1,_xlfn.ISOWEEKNUM(G10),""),"")</f>
        <v/>
      </c>
      <c r="F10" s="10">
        <f t="shared" ref="F10:F39" si="4">G10</f>
        <v>43863</v>
      </c>
      <c r="G10" s="11">
        <f>IFERROR(IF(MONTH(G9+1)=MONTH(G9),G9+1,""),"")</f>
        <v>43863</v>
      </c>
      <c r="H10" s="8"/>
      <c r="I10" s="9">
        <f t="shared" ref="I10:I39" si="5">IFERROR(IF(WEEKDAY(J10,2)=1,_xlfn.ISOWEEKNUM(K10),""),"")</f>
        <v>10</v>
      </c>
      <c r="J10" s="10">
        <f t="shared" ref="J10:J39" si="6">K10</f>
        <v>43892</v>
      </c>
      <c r="K10" s="11">
        <f>IFERROR(IF(MONTH(K9+1)=MONTH(K9),K9+1,""),"")</f>
        <v>43892</v>
      </c>
      <c r="L10" s="8"/>
      <c r="M10" s="9" t="str">
        <f t="shared" ref="M10:M39" si="7">IFERROR(IF(WEEKDAY(N10,2)=1,_xlfn.ISOWEEKNUM(O10),""),"")</f>
        <v/>
      </c>
      <c r="N10" s="10">
        <f t="shared" ref="N10:N39" si="8">O10</f>
        <v>43923</v>
      </c>
      <c r="O10" s="11">
        <f>IFERROR(IF(MONTH(O9+1)=MONTH(O9),O9+1,""),"")</f>
        <v>43923</v>
      </c>
      <c r="P10" s="8"/>
      <c r="Q10" s="9" t="str">
        <f t="shared" ref="Q10:Q39" si="9">IFERROR(IF(WEEKDAY(R10,2)=1,_xlfn.ISOWEEKNUM(S10),""),"")</f>
        <v/>
      </c>
      <c r="R10" s="10">
        <f t="shared" ref="R10:R39" si="10">S10</f>
        <v>43953</v>
      </c>
      <c r="S10" s="11">
        <f>IFERROR(IF(MONTH(S9+1)=MONTH(S9),S9+1,""),"")</f>
        <v>43953</v>
      </c>
      <c r="T10" s="8"/>
      <c r="U10" s="9" t="str">
        <f t="shared" ref="U10:U39" si="11">IFERROR(IF(WEEKDAY(V10,2)=1,_xlfn.ISOWEEKNUM(W10),""),"")</f>
        <v/>
      </c>
      <c r="V10" s="10">
        <f t="shared" ref="V10:V39" si="12">W10</f>
        <v>43984</v>
      </c>
      <c r="W10" s="11">
        <f>IFERROR(IF(MONTH(W9+1)=MONTH(W9),W9+1,""),"")</f>
        <v>43984</v>
      </c>
    </row>
    <row r="11" spans="1:23" x14ac:dyDescent="0.25">
      <c r="A11" s="9" t="str">
        <f t="shared" si="1"/>
        <v/>
      </c>
      <c r="B11" s="10">
        <f t="shared" si="0"/>
        <v>43833</v>
      </c>
      <c r="C11" s="11">
        <f t="shared" si="2"/>
        <v>43833</v>
      </c>
      <c r="D11" s="8"/>
      <c r="E11" s="9">
        <f t="shared" si="3"/>
        <v>6</v>
      </c>
      <c r="F11" s="10">
        <f t="shared" si="4"/>
        <v>43864</v>
      </c>
      <c r="G11" s="11">
        <f t="shared" ref="G11:G39" si="13">IFERROR(IF(MONTH(G10+1)=MONTH(G10),G10+1,""),"")</f>
        <v>43864</v>
      </c>
      <c r="H11" s="8"/>
      <c r="I11" s="9" t="str">
        <f t="shared" si="5"/>
        <v/>
      </c>
      <c r="J11" s="10">
        <f t="shared" si="6"/>
        <v>43893</v>
      </c>
      <c r="K11" s="11">
        <f t="shared" ref="K11:K39" si="14">IFERROR(IF(MONTH(K10+1)=MONTH(K10),K10+1,""),"")</f>
        <v>43893</v>
      </c>
      <c r="L11" s="8"/>
      <c r="M11" s="9" t="str">
        <f t="shared" si="7"/>
        <v/>
      </c>
      <c r="N11" s="10">
        <f t="shared" si="8"/>
        <v>43924</v>
      </c>
      <c r="O11" s="11">
        <f t="shared" ref="O11:O39" si="15">IFERROR(IF(MONTH(O10+1)=MONTH(O10),O10+1,""),"")</f>
        <v>43924</v>
      </c>
      <c r="P11" s="8"/>
      <c r="Q11" s="9" t="str">
        <f t="shared" si="9"/>
        <v/>
      </c>
      <c r="R11" s="10">
        <f t="shared" si="10"/>
        <v>43954</v>
      </c>
      <c r="S11" s="11">
        <f t="shared" ref="S11:S39" si="16">IFERROR(IF(MONTH(S10+1)=MONTH(S10),S10+1,""),"")</f>
        <v>43954</v>
      </c>
      <c r="T11" s="8"/>
      <c r="U11" s="9" t="str">
        <f t="shared" si="11"/>
        <v/>
      </c>
      <c r="V11" s="10">
        <f t="shared" si="12"/>
        <v>43985</v>
      </c>
      <c r="W11" s="11">
        <f t="shared" ref="W11:W39" si="17">IFERROR(IF(MONTH(W10+1)=MONTH(W10),W10+1,""),"")</f>
        <v>43985</v>
      </c>
    </row>
    <row r="12" spans="1:23" x14ac:dyDescent="0.25">
      <c r="A12" s="9" t="str">
        <f t="shared" si="1"/>
        <v/>
      </c>
      <c r="B12" s="10">
        <f t="shared" si="0"/>
        <v>43834</v>
      </c>
      <c r="C12" s="11">
        <f t="shared" si="2"/>
        <v>43834</v>
      </c>
      <c r="D12" s="8"/>
      <c r="E12" s="9" t="str">
        <f t="shared" si="3"/>
        <v/>
      </c>
      <c r="F12" s="10">
        <f t="shared" si="4"/>
        <v>43865</v>
      </c>
      <c r="G12" s="11">
        <f t="shared" si="13"/>
        <v>43865</v>
      </c>
      <c r="H12" s="8"/>
      <c r="I12" s="9" t="str">
        <f t="shared" si="5"/>
        <v/>
      </c>
      <c r="J12" s="10">
        <f t="shared" si="6"/>
        <v>43894</v>
      </c>
      <c r="K12" s="11">
        <f t="shared" si="14"/>
        <v>43894</v>
      </c>
      <c r="L12" s="8"/>
      <c r="M12" s="9" t="str">
        <f t="shared" si="7"/>
        <v/>
      </c>
      <c r="N12" s="10">
        <f t="shared" si="8"/>
        <v>43925</v>
      </c>
      <c r="O12" s="11">
        <f t="shared" si="15"/>
        <v>43925</v>
      </c>
      <c r="P12" s="8"/>
      <c r="Q12" s="9">
        <f t="shared" si="9"/>
        <v>19</v>
      </c>
      <c r="R12" s="10">
        <f t="shared" si="10"/>
        <v>43955</v>
      </c>
      <c r="S12" s="11">
        <f t="shared" si="16"/>
        <v>43955</v>
      </c>
      <c r="T12" s="8"/>
      <c r="U12" s="9" t="str">
        <f t="shared" si="11"/>
        <v/>
      </c>
      <c r="V12" s="10">
        <f t="shared" si="12"/>
        <v>43986</v>
      </c>
      <c r="W12" s="11">
        <f t="shared" si="17"/>
        <v>43986</v>
      </c>
    </row>
    <row r="13" spans="1:23" x14ac:dyDescent="0.25">
      <c r="A13" s="9" t="str">
        <f t="shared" si="1"/>
        <v/>
      </c>
      <c r="B13" s="10">
        <f t="shared" si="0"/>
        <v>43835</v>
      </c>
      <c r="C13" s="11">
        <f t="shared" si="2"/>
        <v>43835</v>
      </c>
      <c r="D13" s="8"/>
      <c r="E13" s="9" t="str">
        <f t="shared" si="3"/>
        <v/>
      </c>
      <c r="F13" s="10">
        <f t="shared" si="4"/>
        <v>43866</v>
      </c>
      <c r="G13" s="11">
        <f t="shared" si="13"/>
        <v>43866</v>
      </c>
      <c r="H13" s="8"/>
      <c r="I13" s="9" t="str">
        <f t="shared" si="5"/>
        <v/>
      </c>
      <c r="J13" s="10">
        <f t="shared" si="6"/>
        <v>43895</v>
      </c>
      <c r="K13" s="11">
        <f t="shared" si="14"/>
        <v>43895</v>
      </c>
      <c r="L13" s="8"/>
      <c r="M13" s="9" t="str">
        <f t="shared" si="7"/>
        <v/>
      </c>
      <c r="N13" s="10">
        <f t="shared" si="8"/>
        <v>43926</v>
      </c>
      <c r="O13" s="11">
        <f t="shared" si="15"/>
        <v>43926</v>
      </c>
      <c r="P13" s="8"/>
      <c r="Q13" s="9" t="str">
        <f t="shared" si="9"/>
        <v/>
      </c>
      <c r="R13" s="10">
        <f t="shared" si="10"/>
        <v>43956</v>
      </c>
      <c r="S13" s="11">
        <f t="shared" si="16"/>
        <v>43956</v>
      </c>
      <c r="T13" s="8"/>
      <c r="U13" s="9" t="str">
        <f t="shared" si="11"/>
        <v/>
      </c>
      <c r="V13" s="10">
        <f t="shared" si="12"/>
        <v>43987</v>
      </c>
      <c r="W13" s="11">
        <f t="shared" si="17"/>
        <v>43987</v>
      </c>
    </row>
    <row r="14" spans="1:23" x14ac:dyDescent="0.25">
      <c r="A14" s="9">
        <f t="shared" si="1"/>
        <v>2</v>
      </c>
      <c r="B14" s="10">
        <f t="shared" si="0"/>
        <v>43836</v>
      </c>
      <c r="C14" s="11">
        <f t="shared" si="2"/>
        <v>43836</v>
      </c>
      <c r="D14" s="8"/>
      <c r="E14" s="9" t="str">
        <f t="shared" si="3"/>
        <v/>
      </c>
      <c r="F14" s="10">
        <f t="shared" si="4"/>
        <v>43867</v>
      </c>
      <c r="G14" s="11">
        <f t="shared" si="13"/>
        <v>43867</v>
      </c>
      <c r="H14" s="8"/>
      <c r="I14" s="9" t="str">
        <f t="shared" si="5"/>
        <v/>
      </c>
      <c r="J14" s="10">
        <f t="shared" si="6"/>
        <v>43896</v>
      </c>
      <c r="K14" s="11">
        <f t="shared" si="14"/>
        <v>43896</v>
      </c>
      <c r="L14" s="8"/>
      <c r="M14" s="9">
        <f t="shared" si="7"/>
        <v>15</v>
      </c>
      <c r="N14" s="10">
        <f t="shared" si="8"/>
        <v>43927</v>
      </c>
      <c r="O14" s="11">
        <f t="shared" si="15"/>
        <v>43927</v>
      </c>
      <c r="P14" s="8"/>
      <c r="Q14" s="9" t="str">
        <f t="shared" si="9"/>
        <v/>
      </c>
      <c r="R14" s="10">
        <f t="shared" si="10"/>
        <v>43957</v>
      </c>
      <c r="S14" s="11">
        <f t="shared" si="16"/>
        <v>43957</v>
      </c>
      <c r="T14" s="8"/>
      <c r="U14" s="9" t="str">
        <f t="shared" si="11"/>
        <v/>
      </c>
      <c r="V14" s="10">
        <f t="shared" si="12"/>
        <v>43988</v>
      </c>
      <c r="W14" s="11">
        <f t="shared" si="17"/>
        <v>43988</v>
      </c>
    </row>
    <row r="15" spans="1:23" x14ac:dyDescent="0.25">
      <c r="A15" s="9" t="str">
        <f t="shared" si="1"/>
        <v/>
      </c>
      <c r="B15" s="10">
        <f t="shared" si="0"/>
        <v>43837</v>
      </c>
      <c r="C15" s="11">
        <f t="shared" si="2"/>
        <v>43837</v>
      </c>
      <c r="D15" s="8"/>
      <c r="E15" s="9" t="str">
        <f t="shared" si="3"/>
        <v/>
      </c>
      <c r="F15" s="10">
        <f t="shared" si="4"/>
        <v>43868</v>
      </c>
      <c r="G15" s="11">
        <f t="shared" si="13"/>
        <v>43868</v>
      </c>
      <c r="H15" s="8"/>
      <c r="I15" s="9" t="str">
        <f t="shared" si="5"/>
        <v/>
      </c>
      <c r="J15" s="10">
        <f t="shared" si="6"/>
        <v>43897</v>
      </c>
      <c r="K15" s="11">
        <f t="shared" si="14"/>
        <v>43897</v>
      </c>
      <c r="L15" s="8"/>
      <c r="M15" s="9" t="str">
        <f t="shared" si="7"/>
        <v/>
      </c>
      <c r="N15" s="10">
        <f t="shared" si="8"/>
        <v>43928</v>
      </c>
      <c r="O15" s="11">
        <f t="shared" si="15"/>
        <v>43928</v>
      </c>
      <c r="P15" s="8"/>
      <c r="Q15" s="9" t="str">
        <f t="shared" si="9"/>
        <v/>
      </c>
      <c r="R15" s="10">
        <f t="shared" si="10"/>
        <v>43958</v>
      </c>
      <c r="S15" s="11">
        <f t="shared" si="16"/>
        <v>43958</v>
      </c>
      <c r="T15" s="8"/>
      <c r="U15" s="9" t="str">
        <f t="shared" si="11"/>
        <v/>
      </c>
      <c r="V15" s="10">
        <f t="shared" si="12"/>
        <v>43989</v>
      </c>
      <c r="W15" s="11">
        <f t="shared" si="17"/>
        <v>43989</v>
      </c>
    </row>
    <row r="16" spans="1:23" x14ac:dyDescent="0.25">
      <c r="A16" s="9" t="str">
        <f t="shared" si="1"/>
        <v/>
      </c>
      <c r="B16" s="10">
        <f t="shared" si="0"/>
        <v>43838</v>
      </c>
      <c r="C16" s="11">
        <f t="shared" si="2"/>
        <v>43838</v>
      </c>
      <c r="D16" s="8"/>
      <c r="E16" s="9" t="str">
        <f t="shared" si="3"/>
        <v/>
      </c>
      <c r="F16" s="10">
        <f t="shared" si="4"/>
        <v>43869</v>
      </c>
      <c r="G16" s="11">
        <f>IFERROR(IF(MONTH(G15+1)=MONTH(G15),G15+1,""),"")</f>
        <v>43869</v>
      </c>
      <c r="H16" s="8"/>
      <c r="I16" s="9" t="str">
        <f t="shared" si="5"/>
        <v/>
      </c>
      <c r="J16" s="10">
        <f t="shared" si="6"/>
        <v>43898</v>
      </c>
      <c r="K16" s="11">
        <f>IFERROR(IF(MONTH(K15+1)=MONTH(K15),K15+1,""),"")</f>
        <v>43898</v>
      </c>
      <c r="L16" s="8"/>
      <c r="M16" s="9" t="str">
        <f t="shared" si="7"/>
        <v/>
      </c>
      <c r="N16" s="10">
        <f t="shared" si="8"/>
        <v>43929</v>
      </c>
      <c r="O16" s="11">
        <f>IFERROR(IF(MONTH(O15+1)=MONTH(O15),O15+1,""),"")</f>
        <v>43929</v>
      </c>
      <c r="P16" s="8"/>
      <c r="Q16" s="9" t="str">
        <f t="shared" si="9"/>
        <v/>
      </c>
      <c r="R16" s="10">
        <f t="shared" si="10"/>
        <v>43959</v>
      </c>
      <c r="S16" s="11">
        <f>IFERROR(IF(MONTH(S15+1)=MONTH(S15),S15+1,""),"")</f>
        <v>43959</v>
      </c>
      <c r="T16" s="8"/>
      <c r="U16" s="9">
        <f t="shared" si="11"/>
        <v>24</v>
      </c>
      <c r="V16" s="10">
        <f t="shared" si="12"/>
        <v>43990</v>
      </c>
      <c r="W16" s="11">
        <f>IFERROR(IF(MONTH(W15+1)=MONTH(W15),W15+1,""),"")</f>
        <v>43990</v>
      </c>
    </row>
    <row r="17" spans="1:27" x14ac:dyDescent="0.25">
      <c r="A17" s="9" t="str">
        <f t="shared" si="1"/>
        <v/>
      </c>
      <c r="B17" s="10">
        <f t="shared" si="0"/>
        <v>43839</v>
      </c>
      <c r="C17" s="11">
        <f t="shared" si="2"/>
        <v>43839</v>
      </c>
      <c r="D17" s="8"/>
      <c r="E17" s="9" t="str">
        <f t="shared" si="3"/>
        <v/>
      </c>
      <c r="F17" s="10">
        <f t="shared" si="4"/>
        <v>43870</v>
      </c>
      <c r="G17" s="11">
        <f t="shared" si="13"/>
        <v>43870</v>
      </c>
      <c r="H17" s="8"/>
      <c r="I17" s="9">
        <f t="shared" si="5"/>
        <v>11</v>
      </c>
      <c r="J17" s="10">
        <f t="shared" si="6"/>
        <v>43899</v>
      </c>
      <c r="K17" s="11">
        <f t="shared" si="14"/>
        <v>43899</v>
      </c>
      <c r="L17" s="8"/>
      <c r="M17" s="9" t="str">
        <f t="shared" si="7"/>
        <v/>
      </c>
      <c r="N17" s="10">
        <f t="shared" si="8"/>
        <v>43930</v>
      </c>
      <c r="O17" s="11">
        <f t="shared" si="15"/>
        <v>43930</v>
      </c>
      <c r="P17" s="8"/>
      <c r="Q17" s="9" t="str">
        <f t="shared" si="9"/>
        <v/>
      </c>
      <c r="R17" s="10">
        <f t="shared" si="10"/>
        <v>43960</v>
      </c>
      <c r="S17" s="11">
        <f t="shared" si="16"/>
        <v>43960</v>
      </c>
      <c r="T17" s="8"/>
      <c r="U17" s="9" t="str">
        <f t="shared" si="11"/>
        <v/>
      </c>
      <c r="V17" s="10">
        <f t="shared" si="12"/>
        <v>43991</v>
      </c>
      <c r="W17" s="11">
        <f t="shared" si="17"/>
        <v>43991</v>
      </c>
    </row>
    <row r="18" spans="1:27" x14ac:dyDescent="0.25">
      <c r="A18" s="9" t="str">
        <f t="shared" si="1"/>
        <v/>
      </c>
      <c r="B18" s="10">
        <f t="shared" si="0"/>
        <v>43840</v>
      </c>
      <c r="C18" s="11">
        <f t="shared" si="2"/>
        <v>43840</v>
      </c>
      <c r="D18" s="8"/>
      <c r="E18" s="9">
        <f t="shared" si="3"/>
        <v>7</v>
      </c>
      <c r="F18" s="10">
        <f t="shared" si="4"/>
        <v>43871</v>
      </c>
      <c r="G18" s="11">
        <f t="shared" si="13"/>
        <v>43871</v>
      </c>
      <c r="H18" s="8"/>
      <c r="I18" s="9" t="str">
        <f t="shared" si="5"/>
        <v/>
      </c>
      <c r="J18" s="10">
        <f t="shared" si="6"/>
        <v>43900</v>
      </c>
      <c r="K18" s="11">
        <f t="shared" si="14"/>
        <v>43900</v>
      </c>
      <c r="L18" s="8"/>
      <c r="M18" s="9" t="str">
        <f t="shared" si="7"/>
        <v/>
      </c>
      <c r="N18" s="10">
        <f t="shared" si="8"/>
        <v>43931</v>
      </c>
      <c r="O18" s="11">
        <f t="shared" si="15"/>
        <v>43931</v>
      </c>
      <c r="P18" s="8"/>
      <c r="Q18" s="9" t="str">
        <f t="shared" si="9"/>
        <v/>
      </c>
      <c r="R18" s="10">
        <f t="shared" si="10"/>
        <v>43961</v>
      </c>
      <c r="S18" s="11">
        <f t="shared" si="16"/>
        <v>43961</v>
      </c>
      <c r="T18" s="8"/>
      <c r="U18" s="9" t="str">
        <f t="shared" si="11"/>
        <v/>
      </c>
      <c r="V18" s="10">
        <f t="shared" si="12"/>
        <v>43992</v>
      </c>
      <c r="W18" s="11">
        <f t="shared" si="17"/>
        <v>43992</v>
      </c>
    </row>
    <row r="19" spans="1:27" x14ac:dyDescent="0.25">
      <c r="A19" s="9" t="str">
        <f t="shared" si="1"/>
        <v/>
      </c>
      <c r="B19" s="10">
        <f t="shared" si="0"/>
        <v>43841</v>
      </c>
      <c r="C19" s="11">
        <f t="shared" si="2"/>
        <v>43841</v>
      </c>
      <c r="D19" s="8"/>
      <c r="E19" s="9" t="str">
        <f t="shared" si="3"/>
        <v/>
      </c>
      <c r="F19" s="10">
        <f t="shared" si="4"/>
        <v>43872</v>
      </c>
      <c r="G19" s="11">
        <f t="shared" si="13"/>
        <v>43872</v>
      </c>
      <c r="H19" s="8"/>
      <c r="I19" s="9" t="str">
        <f t="shared" si="5"/>
        <v/>
      </c>
      <c r="J19" s="10">
        <f t="shared" si="6"/>
        <v>43901</v>
      </c>
      <c r="K19" s="11">
        <f t="shared" si="14"/>
        <v>43901</v>
      </c>
      <c r="L19" s="8"/>
      <c r="M19" s="9" t="str">
        <f t="shared" si="7"/>
        <v/>
      </c>
      <c r="N19" s="10">
        <f t="shared" si="8"/>
        <v>43932</v>
      </c>
      <c r="O19" s="11">
        <f t="shared" si="15"/>
        <v>43932</v>
      </c>
      <c r="P19" s="8"/>
      <c r="Q19" s="9">
        <f t="shared" si="9"/>
        <v>20</v>
      </c>
      <c r="R19" s="10">
        <f t="shared" si="10"/>
        <v>43962</v>
      </c>
      <c r="S19" s="11">
        <f t="shared" si="16"/>
        <v>43962</v>
      </c>
      <c r="T19" s="8"/>
      <c r="U19" s="9" t="str">
        <f t="shared" si="11"/>
        <v/>
      </c>
      <c r="V19" s="10">
        <f t="shared" si="12"/>
        <v>43993</v>
      </c>
      <c r="W19" s="11">
        <f t="shared" si="17"/>
        <v>43993</v>
      </c>
    </row>
    <row r="20" spans="1:27" x14ac:dyDescent="0.25">
      <c r="A20" s="9" t="str">
        <f t="shared" si="1"/>
        <v/>
      </c>
      <c r="B20" s="10">
        <f t="shared" si="0"/>
        <v>43842</v>
      </c>
      <c r="C20" s="11">
        <f t="shared" si="2"/>
        <v>43842</v>
      </c>
      <c r="D20" s="8"/>
      <c r="E20" s="9" t="str">
        <f t="shared" si="3"/>
        <v/>
      </c>
      <c r="F20" s="10">
        <f t="shared" si="4"/>
        <v>43873</v>
      </c>
      <c r="G20" s="11">
        <f t="shared" si="13"/>
        <v>43873</v>
      </c>
      <c r="H20" s="8"/>
      <c r="I20" s="9" t="str">
        <f t="shared" si="5"/>
        <v/>
      </c>
      <c r="J20" s="10">
        <f t="shared" si="6"/>
        <v>43902</v>
      </c>
      <c r="K20" s="11">
        <f t="shared" si="14"/>
        <v>43902</v>
      </c>
      <c r="L20" s="8"/>
      <c r="M20" s="9" t="str">
        <f t="shared" si="7"/>
        <v/>
      </c>
      <c r="N20" s="10">
        <f t="shared" si="8"/>
        <v>43933</v>
      </c>
      <c r="O20" s="11">
        <f t="shared" si="15"/>
        <v>43933</v>
      </c>
      <c r="P20" s="8"/>
      <c r="Q20" s="9" t="str">
        <f t="shared" si="9"/>
        <v/>
      </c>
      <c r="R20" s="10">
        <f t="shared" si="10"/>
        <v>43963</v>
      </c>
      <c r="S20" s="11">
        <f t="shared" si="16"/>
        <v>43963</v>
      </c>
      <c r="T20" s="8"/>
      <c r="U20" s="9" t="str">
        <f t="shared" si="11"/>
        <v/>
      </c>
      <c r="V20" s="10">
        <f t="shared" si="12"/>
        <v>43994</v>
      </c>
      <c r="W20" s="11">
        <f t="shared" si="17"/>
        <v>43994</v>
      </c>
    </row>
    <row r="21" spans="1:27" x14ac:dyDescent="0.25">
      <c r="A21" s="9">
        <f t="shared" si="1"/>
        <v>3</v>
      </c>
      <c r="B21" s="10">
        <f t="shared" si="0"/>
        <v>43843</v>
      </c>
      <c r="C21" s="11">
        <f t="shared" si="2"/>
        <v>43843</v>
      </c>
      <c r="D21" s="8"/>
      <c r="E21" s="9" t="str">
        <f t="shared" si="3"/>
        <v/>
      </c>
      <c r="F21" s="10">
        <f t="shared" si="4"/>
        <v>43874</v>
      </c>
      <c r="G21" s="11">
        <f t="shared" si="13"/>
        <v>43874</v>
      </c>
      <c r="H21" s="8"/>
      <c r="I21" s="9" t="str">
        <f t="shared" si="5"/>
        <v/>
      </c>
      <c r="J21" s="10">
        <f t="shared" si="6"/>
        <v>43903</v>
      </c>
      <c r="K21" s="11">
        <f t="shared" si="14"/>
        <v>43903</v>
      </c>
      <c r="L21" s="8"/>
      <c r="M21" s="9">
        <f t="shared" si="7"/>
        <v>16</v>
      </c>
      <c r="N21" s="10">
        <f t="shared" si="8"/>
        <v>43934</v>
      </c>
      <c r="O21" s="11">
        <f t="shared" si="15"/>
        <v>43934</v>
      </c>
      <c r="P21" s="8"/>
      <c r="Q21" s="9" t="str">
        <f t="shared" si="9"/>
        <v/>
      </c>
      <c r="R21" s="10">
        <f t="shared" si="10"/>
        <v>43964</v>
      </c>
      <c r="S21" s="11">
        <f t="shared" si="16"/>
        <v>43964</v>
      </c>
      <c r="T21" s="8"/>
      <c r="U21" s="9" t="str">
        <f t="shared" si="11"/>
        <v/>
      </c>
      <c r="V21" s="10">
        <f t="shared" si="12"/>
        <v>43995</v>
      </c>
      <c r="W21" s="11">
        <f t="shared" si="17"/>
        <v>43995</v>
      </c>
    </row>
    <row r="22" spans="1:27" x14ac:dyDescent="0.25">
      <c r="A22" s="9" t="str">
        <f t="shared" si="1"/>
        <v/>
      </c>
      <c r="B22" s="10">
        <f t="shared" si="0"/>
        <v>43844</v>
      </c>
      <c r="C22" s="11">
        <f t="shared" si="2"/>
        <v>43844</v>
      </c>
      <c r="D22" s="8"/>
      <c r="E22" s="9" t="str">
        <f t="shared" si="3"/>
        <v/>
      </c>
      <c r="F22" s="10">
        <f t="shared" si="4"/>
        <v>43875</v>
      </c>
      <c r="G22" s="11">
        <f t="shared" si="13"/>
        <v>43875</v>
      </c>
      <c r="H22" s="8"/>
      <c r="I22" s="9" t="str">
        <f t="shared" si="5"/>
        <v/>
      </c>
      <c r="J22" s="10">
        <f t="shared" si="6"/>
        <v>43904</v>
      </c>
      <c r="K22" s="11">
        <f t="shared" si="14"/>
        <v>43904</v>
      </c>
      <c r="L22" s="8"/>
      <c r="M22" s="9" t="str">
        <f t="shared" si="7"/>
        <v/>
      </c>
      <c r="N22" s="10">
        <f t="shared" si="8"/>
        <v>43935</v>
      </c>
      <c r="O22" s="11">
        <f t="shared" si="15"/>
        <v>43935</v>
      </c>
      <c r="P22" s="8"/>
      <c r="Q22" s="9" t="str">
        <f t="shared" si="9"/>
        <v/>
      </c>
      <c r="R22" s="10">
        <f t="shared" si="10"/>
        <v>43965</v>
      </c>
      <c r="S22" s="11">
        <f t="shared" si="16"/>
        <v>43965</v>
      </c>
      <c r="T22" s="8"/>
      <c r="U22" s="9" t="str">
        <f t="shared" si="11"/>
        <v/>
      </c>
      <c r="V22" s="10">
        <f t="shared" si="12"/>
        <v>43996</v>
      </c>
      <c r="W22" s="11">
        <f t="shared" si="17"/>
        <v>43996</v>
      </c>
    </row>
    <row r="23" spans="1:27" x14ac:dyDescent="0.25">
      <c r="A23" s="9" t="str">
        <f t="shared" si="1"/>
        <v/>
      </c>
      <c r="B23" s="10">
        <f t="shared" si="0"/>
        <v>43845</v>
      </c>
      <c r="C23" s="11">
        <f t="shared" si="2"/>
        <v>43845</v>
      </c>
      <c r="D23" s="8"/>
      <c r="E23" s="9" t="str">
        <f t="shared" si="3"/>
        <v/>
      </c>
      <c r="F23" s="10">
        <f t="shared" si="4"/>
        <v>43876</v>
      </c>
      <c r="G23" s="11">
        <f t="shared" si="13"/>
        <v>43876</v>
      </c>
      <c r="H23" s="8"/>
      <c r="I23" s="9" t="str">
        <f t="shared" si="5"/>
        <v/>
      </c>
      <c r="J23" s="10">
        <f t="shared" si="6"/>
        <v>43905</v>
      </c>
      <c r="K23" s="11">
        <f t="shared" si="14"/>
        <v>43905</v>
      </c>
      <c r="L23" s="8"/>
      <c r="M23" s="9" t="str">
        <f t="shared" si="7"/>
        <v/>
      </c>
      <c r="N23" s="10">
        <f t="shared" si="8"/>
        <v>43936</v>
      </c>
      <c r="O23" s="11">
        <f t="shared" si="15"/>
        <v>43936</v>
      </c>
      <c r="P23" s="8"/>
      <c r="Q23" s="9" t="str">
        <f t="shared" si="9"/>
        <v/>
      </c>
      <c r="R23" s="10">
        <f t="shared" si="10"/>
        <v>43966</v>
      </c>
      <c r="S23" s="11">
        <f t="shared" si="16"/>
        <v>43966</v>
      </c>
      <c r="T23" s="8"/>
      <c r="U23" s="9">
        <f t="shared" si="11"/>
        <v>25</v>
      </c>
      <c r="V23" s="10">
        <f t="shared" si="12"/>
        <v>43997</v>
      </c>
      <c r="W23" s="11">
        <f t="shared" si="17"/>
        <v>43997</v>
      </c>
    </row>
    <row r="24" spans="1:27" x14ac:dyDescent="0.25">
      <c r="A24" s="9" t="str">
        <f t="shared" si="1"/>
        <v/>
      </c>
      <c r="B24" s="10">
        <f t="shared" si="0"/>
        <v>43846</v>
      </c>
      <c r="C24" s="11">
        <f t="shared" si="2"/>
        <v>43846</v>
      </c>
      <c r="D24" s="8"/>
      <c r="E24" s="9" t="str">
        <f t="shared" si="3"/>
        <v/>
      </c>
      <c r="F24" s="10">
        <f t="shared" si="4"/>
        <v>43877</v>
      </c>
      <c r="G24" s="11">
        <f t="shared" si="13"/>
        <v>43877</v>
      </c>
      <c r="H24" s="8"/>
      <c r="I24" s="9">
        <f t="shared" si="5"/>
        <v>12</v>
      </c>
      <c r="J24" s="10">
        <f t="shared" si="6"/>
        <v>43906</v>
      </c>
      <c r="K24" s="11">
        <f t="shared" si="14"/>
        <v>43906</v>
      </c>
      <c r="L24" s="8"/>
      <c r="M24" s="9" t="str">
        <f t="shared" si="7"/>
        <v/>
      </c>
      <c r="N24" s="10">
        <f t="shared" si="8"/>
        <v>43937</v>
      </c>
      <c r="O24" s="11">
        <f t="shared" si="15"/>
        <v>43937</v>
      </c>
      <c r="P24" s="8"/>
      <c r="Q24" s="9" t="str">
        <f t="shared" si="9"/>
        <v/>
      </c>
      <c r="R24" s="10">
        <f t="shared" si="10"/>
        <v>43967</v>
      </c>
      <c r="S24" s="11">
        <f t="shared" si="16"/>
        <v>43967</v>
      </c>
      <c r="T24" s="8"/>
      <c r="U24" s="9" t="str">
        <f t="shared" si="11"/>
        <v/>
      </c>
      <c r="V24" s="10">
        <f t="shared" si="12"/>
        <v>43998</v>
      </c>
      <c r="W24" s="11">
        <f t="shared" si="17"/>
        <v>43998</v>
      </c>
    </row>
    <row r="25" spans="1:27" x14ac:dyDescent="0.25">
      <c r="A25" s="9" t="str">
        <f t="shared" si="1"/>
        <v/>
      </c>
      <c r="B25" s="10">
        <f t="shared" si="0"/>
        <v>43847</v>
      </c>
      <c r="C25" s="11">
        <f t="shared" si="2"/>
        <v>43847</v>
      </c>
      <c r="D25" s="8"/>
      <c r="E25" s="9">
        <f t="shared" si="3"/>
        <v>8</v>
      </c>
      <c r="F25" s="10">
        <f t="shared" si="4"/>
        <v>43878</v>
      </c>
      <c r="G25" s="11">
        <f t="shared" si="13"/>
        <v>43878</v>
      </c>
      <c r="H25" s="8"/>
      <c r="I25" s="9" t="str">
        <f t="shared" si="5"/>
        <v/>
      </c>
      <c r="J25" s="10">
        <f t="shared" si="6"/>
        <v>43907</v>
      </c>
      <c r="K25" s="11">
        <f t="shared" si="14"/>
        <v>43907</v>
      </c>
      <c r="L25" s="8"/>
      <c r="M25" s="9" t="str">
        <f t="shared" si="7"/>
        <v/>
      </c>
      <c r="N25" s="10">
        <f t="shared" si="8"/>
        <v>43938</v>
      </c>
      <c r="O25" s="11">
        <f t="shared" si="15"/>
        <v>43938</v>
      </c>
      <c r="P25" s="8"/>
      <c r="Q25" s="9" t="str">
        <f t="shared" si="9"/>
        <v/>
      </c>
      <c r="R25" s="10">
        <f t="shared" si="10"/>
        <v>43968</v>
      </c>
      <c r="S25" s="11">
        <f t="shared" si="16"/>
        <v>43968</v>
      </c>
      <c r="T25" s="8"/>
      <c r="U25" s="9" t="str">
        <f t="shared" si="11"/>
        <v/>
      </c>
      <c r="V25" s="10">
        <f t="shared" si="12"/>
        <v>43999</v>
      </c>
      <c r="W25" s="11">
        <f t="shared" si="17"/>
        <v>43999</v>
      </c>
      <c r="AA25" s="2"/>
    </row>
    <row r="26" spans="1:27" x14ac:dyDescent="0.25">
      <c r="A26" s="9" t="str">
        <f t="shared" si="1"/>
        <v/>
      </c>
      <c r="B26" s="10">
        <f t="shared" si="0"/>
        <v>43848</v>
      </c>
      <c r="C26" s="11">
        <f t="shared" si="2"/>
        <v>43848</v>
      </c>
      <c r="D26" s="8"/>
      <c r="E26" s="9" t="str">
        <f t="shared" si="3"/>
        <v/>
      </c>
      <c r="F26" s="10">
        <f t="shared" si="4"/>
        <v>43879</v>
      </c>
      <c r="G26" s="11">
        <f t="shared" si="13"/>
        <v>43879</v>
      </c>
      <c r="H26" s="8"/>
      <c r="I26" s="9" t="str">
        <f t="shared" si="5"/>
        <v/>
      </c>
      <c r="J26" s="10">
        <f t="shared" si="6"/>
        <v>43908</v>
      </c>
      <c r="K26" s="11">
        <f t="shared" si="14"/>
        <v>43908</v>
      </c>
      <c r="L26" s="8"/>
      <c r="M26" s="9" t="str">
        <f t="shared" si="7"/>
        <v/>
      </c>
      <c r="N26" s="10">
        <f t="shared" si="8"/>
        <v>43939</v>
      </c>
      <c r="O26" s="11">
        <f t="shared" si="15"/>
        <v>43939</v>
      </c>
      <c r="P26" s="8"/>
      <c r="Q26" s="9">
        <f t="shared" si="9"/>
        <v>21</v>
      </c>
      <c r="R26" s="10">
        <f t="shared" si="10"/>
        <v>43969</v>
      </c>
      <c r="S26" s="11">
        <f t="shared" si="16"/>
        <v>43969</v>
      </c>
      <c r="T26" s="8"/>
      <c r="U26" s="9" t="str">
        <f t="shared" si="11"/>
        <v/>
      </c>
      <c r="V26" s="10">
        <f t="shared" si="12"/>
        <v>44000</v>
      </c>
      <c r="W26" s="11">
        <f t="shared" si="17"/>
        <v>44000</v>
      </c>
      <c r="AA26" s="2"/>
    </row>
    <row r="27" spans="1:27" x14ac:dyDescent="0.25">
      <c r="A27" s="9" t="str">
        <f t="shared" si="1"/>
        <v/>
      </c>
      <c r="B27" s="10">
        <f t="shared" si="0"/>
        <v>43849</v>
      </c>
      <c r="C27" s="11">
        <f t="shared" si="2"/>
        <v>43849</v>
      </c>
      <c r="D27" s="8"/>
      <c r="E27" s="9" t="str">
        <f t="shared" si="3"/>
        <v/>
      </c>
      <c r="F27" s="10">
        <f t="shared" si="4"/>
        <v>43880</v>
      </c>
      <c r="G27" s="11">
        <f t="shared" si="13"/>
        <v>43880</v>
      </c>
      <c r="H27" s="8"/>
      <c r="I27" s="9" t="str">
        <f t="shared" si="5"/>
        <v/>
      </c>
      <c r="J27" s="10">
        <f t="shared" si="6"/>
        <v>43909</v>
      </c>
      <c r="K27" s="11">
        <f t="shared" si="14"/>
        <v>43909</v>
      </c>
      <c r="L27" s="8"/>
      <c r="M27" s="9" t="str">
        <f t="shared" si="7"/>
        <v/>
      </c>
      <c r="N27" s="10">
        <f t="shared" si="8"/>
        <v>43940</v>
      </c>
      <c r="O27" s="11">
        <f t="shared" si="15"/>
        <v>43940</v>
      </c>
      <c r="P27" s="8"/>
      <c r="Q27" s="9" t="str">
        <f t="shared" si="9"/>
        <v/>
      </c>
      <c r="R27" s="10">
        <f t="shared" si="10"/>
        <v>43970</v>
      </c>
      <c r="S27" s="11">
        <f t="shared" si="16"/>
        <v>43970</v>
      </c>
      <c r="T27" s="8"/>
      <c r="U27" s="9" t="str">
        <f t="shared" si="11"/>
        <v/>
      </c>
      <c r="V27" s="10">
        <f t="shared" si="12"/>
        <v>44001</v>
      </c>
      <c r="W27" s="11">
        <f t="shared" si="17"/>
        <v>44001</v>
      </c>
      <c r="AA27" s="2"/>
    </row>
    <row r="28" spans="1:27" x14ac:dyDescent="0.25">
      <c r="A28" s="9">
        <f t="shared" si="1"/>
        <v>4</v>
      </c>
      <c r="B28" s="10">
        <f t="shared" si="0"/>
        <v>43850</v>
      </c>
      <c r="C28" s="11">
        <f t="shared" si="2"/>
        <v>43850</v>
      </c>
      <c r="D28" s="8"/>
      <c r="E28" s="9" t="str">
        <f t="shared" si="3"/>
        <v/>
      </c>
      <c r="F28" s="10">
        <f t="shared" si="4"/>
        <v>43881</v>
      </c>
      <c r="G28" s="11">
        <f t="shared" si="13"/>
        <v>43881</v>
      </c>
      <c r="H28" s="8"/>
      <c r="I28" s="9" t="str">
        <f t="shared" si="5"/>
        <v/>
      </c>
      <c r="J28" s="10">
        <f t="shared" si="6"/>
        <v>43910</v>
      </c>
      <c r="K28" s="11">
        <f t="shared" si="14"/>
        <v>43910</v>
      </c>
      <c r="L28" s="8"/>
      <c r="M28" s="9">
        <f t="shared" si="7"/>
        <v>17</v>
      </c>
      <c r="N28" s="10">
        <f t="shared" si="8"/>
        <v>43941</v>
      </c>
      <c r="O28" s="11">
        <f t="shared" si="15"/>
        <v>43941</v>
      </c>
      <c r="P28" s="8"/>
      <c r="Q28" s="9" t="str">
        <f t="shared" si="9"/>
        <v/>
      </c>
      <c r="R28" s="10">
        <f t="shared" si="10"/>
        <v>43971</v>
      </c>
      <c r="S28" s="11">
        <f t="shared" si="16"/>
        <v>43971</v>
      </c>
      <c r="T28" s="8"/>
      <c r="U28" s="9" t="str">
        <f t="shared" si="11"/>
        <v/>
      </c>
      <c r="V28" s="10">
        <f t="shared" si="12"/>
        <v>44002</v>
      </c>
      <c r="W28" s="11">
        <f t="shared" si="17"/>
        <v>44002</v>
      </c>
      <c r="AA28" s="2"/>
    </row>
    <row r="29" spans="1:27" x14ac:dyDescent="0.25">
      <c r="A29" s="9" t="str">
        <f t="shared" si="1"/>
        <v/>
      </c>
      <c r="B29" s="10">
        <f t="shared" si="0"/>
        <v>43851</v>
      </c>
      <c r="C29" s="11">
        <f t="shared" si="2"/>
        <v>43851</v>
      </c>
      <c r="D29" s="8"/>
      <c r="E29" s="9" t="str">
        <f t="shared" si="3"/>
        <v/>
      </c>
      <c r="F29" s="10">
        <f t="shared" si="4"/>
        <v>43882</v>
      </c>
      <c r="G29" s="11">
        <f t="shared" si="13"/>
        <v>43882</v>
      </c>
      <c r="H29" s="8"/>
      <c r="I29" s="9" t="str">
        <f t="shared" si="5"/>
        <v/>
      </c>
      <c r="J29" s="10">
        <f t="shared" si="6"/>
        <v>43911</v>
      </c>
      <c r="K29" s="11">
        <f t="shared" si="14"/>
        <v>43911</v>
      </c>
      <c r="L29" s="8"/>
      <c r="M29" s="9" t="str">
        <f t="shared" si="7"/>
        <v/>
      </c>
      <c r="N29" s="10">
        <f t="shared" si="8"/>
        <v>43942</v>
      </c>
      <c r="O29" s="11">
        <f t="shared" si="15"/>
        <v>43942</v>
      </c>
      <c r="P29" s="8"/>
      <c r="Q29" s="9" t="str">
        <f t="shared" si="9"/>
        <v/>
      </c>
      <c r="R29" s="10">
        <f t="shared" si="10"/>
        <v>43972</v>
      </c>
      <c r="S29" s="11">
        <f t="shared" si="16"/>
        <v>43972</v>
      </c>
      <c r="T29" s="8"/>
      <c r="U29" s="9" t="str">
        <f t="shared" si="11"/>
        <v/>
      </c>
      <c r="V29" s="10">
        <f t="shared" si="12"/>
        <v>44003</v>
      </c>
      <c r="W29" s="11">
        <f t="shared" si="17"/>
        <v>44003</v>
      </c>
      <c r="AA29" s="2"/>
    </row>
    <row r="30" spans="1:27" x14ac:dyDescent="0.25">
      <c r="A30" s="9" t="str">
        <f t="shared" si="1"/>
        <v/>
      </c>
      <c r="B30" s="10">
        <f t="shared" si="0"/>
        <v>43852</v>
      </c>
      <c r="C30" s="11">
        <f t="shared" si="2"/>
        <v>43852</v>
      </c>
      <c r="D30" s="8"/>
      <c r="E30" s="9" t="str">
        <f t="shared" si="3"/>
        <v/>
      </c>
      <c r="F30" s="10">
        <f t="shared" si="4"/>
        <v>43883</v>
      </c>
      <c r="G30" s="11">
        <f t="shared" si="13"/>
        <v>43883</v>
      </c>
      <c r="H30" s="8"/>
      <c r="I30" s="9" t="str">
        <f t="shared" si="5"/>
        <v/>
      </c>
      <c r="J30" s="10">
        <f t="shared" si="6"/>
        <v>43912</v>
      </c>
      <c r="K30" s="11">
        <f t="shared" si="14"/>
        <v>43912</v>
      </c>
      <c r="L30" s="8"/>
      <c r="M30" s="9" t="str">
        <f t="shared" si="7"/>
        <v/>
      </c>
      <c r="N30" s="10">
        <f t="shared" si="8"/>
        <v>43943</v>
      </c>
      <c r="O30" s="11">
        <f t="shared" si="15"/>
        <v>43943</v>
      </c>
      <c r="P30" s="8"/>
      <c r="Q30" s="9" t="str">
        <f t="shared" si="9"/>
        <v/>
      </c>
      <c r="R30" s="10">
        <f t="shared" si="10"/>
        <v>43973</v>
      </c>
      <c r="S30" s="11">
        <f t="shared" si="16"/>
        <v>43973</v>
      </c>
      <c r="T30" s="8"/>
      <c r="U30" s="9">
        <f t="shared" si="11"/>
        <v>26</v>
      </c>
      <c r="V30" s="10">
        <f t="shared" si="12"/>
        <v>44004</v>
      </c>
      <c r="W30" s="11">
        <f t="shared" si="17"/>
        <v>44004</v>
      </c>
      <c r="AA30" s="2"/>
    </row>
    <row r="31" spans="1:27" x14ac:dyDescent="0.25">
      <c r="A31" s="9" t="str">
        <f t="shared" si="1"/>
        <v/>
      </c>
      <c r="B31" s="10">
        <f t="shared" si="0"/>
        <v>43853</v>
      </c>
      <c r="C31" s="11">
        <f t="shared" si="2"/>
        <v>43853</v>
      </c>
      <c r="D31" s="8"/>
      <c r="E31" s="9" t="str">
        <f t="shared" si="3"/>
        <v/>
      </c>
      <c r="F31" s="10">
        <f t="shared" si="4"/>
        <v>43884</v>
      </c>
      <c r="G31" s="11">
        <f t="shared" si="13"/>
        <v>43884</v>
      </c>
      <c r="H31" s="8"/>
      <c r="I31" s="9">
        <f t="shared" si="5"/>
        <v>13</v>
      </c>
      <c r="J31" s="10">
        <f t="shared" si="6"/>
        <v>43913</v>
      </c>
      <c r="K31" s="11">
        <f t="shared" si="14"/>
        <v>43913</v>
      </c>
      <c r="L31" s="8"/>
      <c r="M31" s="9" t="str">
        <f t="shared" si="7"/>
        <v/>
      </c>
      <c r="N31" s="10">
        <f t="shared" si="8"/>
        <v>43944</v>
      </c>
      <c r="O31" s="11">
        <f t="shared" si="15"/>
        <v>43944</v>
      </c>
      <c r="P31" s="8"/>
      <c r="Q31" s="9" t="str">
        <f t="shared" si="9"/>
        <v/>
      </c>
      <c r="R31" s="10">
        <f t="shared" si="10"/>
        <v>43974</v>
      </c>
      <c r="S31" s="11">
        <f t="shared" si="16"/>
        <v>43974</v>
      </c>
      <c r="T31" s="8"/>
      <c r="U31" s="9" t="str">
        <f t="shared" si="11"/>
        <v/>
      </c>
      <c r="V31" s="10">
        <f t="shared" si="12"/>
        <v>44005</v>
      </c>
      <c r="W31" s="11">
        <f t="shared" si="17"/>
        <v>44005</v>
      </c>
      <c r="AA31" s="2"/>
    </row>
    <row r="32" spans="1:27" x14ac:dyDescent="0.25">
      <c r="A32" s="9" t="str">
        <f t="shared" si="1"/>
        <v/>
      </c>
      <c r="B32" s="10">
        <f t="shared" si="0"/>
        <v>43854</v>
      </c>
      <c r="C32" s="11">
        <f t="shared" si="2"/>
        <v>43854</v>
      </c>
      <c r="D32" s="8"/>
      <c r="E32" s="9">
        <f t="shared" si="3"/>
        <v>9</v>
      </c>
      <c r="F32" s="10">
        <f t="shared" si="4"/>
        <v>43885</v>
      </c>
      <c r="G32" s="11">
        <f t="shared" si="13"/>
        <v>43885</v>
      </c>
      <c r="H32" s="8"/>
      <c r="I32" s="9" t="str">
        <f t="shared" si="5"/>
        <v/>
      </c>
      <c r="J32" s="10">
        <f t="shared" si="6"/>
        <v>43914</v>
      </c>
      <c r="K32" s="11">
        <f t="shared" si="14"/>
        <v>43914</v>
      </c>
      <c r="L32" s="8"/>
      <c r="M32" s="9" t="str">
        <f t="shared" si="7"/>
        <v/>
      </c>
      <c r="N32" s="10">
        <f t="shared" si="8"/>
        <v>43945</v>
      </c>
      <c r="O32" s="11">
        <f t="shared" si="15"/>
        <v>43945</v>
      </c>
      <c r="P32" s="8"/>
      <c r="Q32" s="9" t="str">
        <f t="shared" si="9"/>
        <v/>
      </c>
      <c r="R32" s="10">
        <f t="shared" si="10"/>
        <v>43975</v>
      </c>
      <c r="S32" s="11">
        <f t="shared" si="16"/>
        <v>43975</v>
      </c>
      <c r="T32" s="8"/>
      <c r="U32" s="9" t="str">
        <f t="shared" si="11"/>
        <v/>
      </c>
      <c r="V32" s="10">
        <f t="shared" si="12"/>
        <v>44006</v>
      </c>
      <c r="W32" s="11">
        <f t="shared" si="17"/>
        <v>44006</v>
      </c>
    </row>
    <row r="33" spans="1:23" x14ac:dyDescent="0.25">
      <c r="A33" s="9" t="str">
        <f t="shared" si="1"/>
        <v/>
      </c>
      <c r="B33" s="10">
        <f t="shared" si="0"/>
        <v>43855</v>
      </c>
      <c r="C33" s="11">
        <f t="shared" si="2"/>
        <v>43855</v>
      </c>
      <c r="D33" s="8"/>
      <c r="E33" s="9" t="str">
        <f t="shared" si="3"/>
        <v/>
      </c>
      <c r="F33" s="10">
        <f t="shared" si="4"/>
        <v>43886</v>
      </c>
      <c r="G33" s="11">
        <f t="shared" si="13"/>
        <v>43886</v>
      </c>
      <c r="H33" s="8"/>
      <c r="I33" s="9" t="str">
        <f t="shared" si="5"/>
        <v/>
      </c>
      <c r="J33" s="10">
        <f t="shared" si="6"/>
        <v>43915</v>
      </c>
      <c r="K33" s="11">
        <f t="shared" si="14"/>
        <v>43915</v>
      </c>
      <c r="L33" s="8"/>
      <c r="M33" s="9" t="str">
        <f t="shared" si="7"/>
        <v/>
      </c>
      <c r="N33" s="10">
        <f t="shared" si="8"/>
        <v>43946</v>
      </c>
      <c r="O33" s="11">
        <f t="shared" si="15"/>
        <v>43946</v>
      </c>
      <c r="P33" s="8"/>
      <c r="Q33" s="9">
        <f t="shared" si="9"/>
        <v>22</v>
      </c>
      <c r="R33" s="10">
        <f t="shared" si="10"/>
        <v>43976</v>
      </c>
      <c r="S33" s="11">
        <f t="shared" si="16"/>
        <v>43976</v>
      </c>
      <c r="T33" s="8"/>
      <c r="U33" s="9" t="str">
        <f t="shared" si="11"/>
        <v/>
      </c>
      <c r="V33" s="10">
        <f t="shared" si="12"/>
        <v>44007</v>
      </c>
      <c r="W33" s="11">
        <f t="shared" si="17"/>
        <v>44007</v>
      </c>
    </row>
    <row r="34" spans="1:23" x14ac:dyDescent="0.25">
      <c r="A34" s="9" t="str">
        <f t="shared" si="1"/>
        <v/>
      </c>
      <c r="B34" s="10">
        <f t="shared" si="0"/>
        <v>43856</v>
      </c>
      <c r="C34" s="11">
        <f t="shared" si="2"/>
        <v>43856</v>
      </c>
      <c r="D34" s="8"/>
      <c r="E34" s="9" t="str">
        <f t="shared" si="3"/>
        <v/>
      </c>
      <c r="F34" s="10">
        <f t="shared" si="4"/>
        <v>43887</v>
      </c>
      <c r="G34" s="11">
        <f t="shared" si="13"/>
        <v>43887</v>
      </c>
      <c r="H34" s="8"/>
      <c r="I34" s="9" t="str">
        <f t="shared" si="5"/>
        <v/>
      </c>
      <c r="J34" s="10">
        <f t="shared" si="6"/>
        <v>43916</v>
      </c>
      <c r="K34" s="11">
        <f t="shared" si="14"/>
        <v>43916</v>
      </c>
      <c r="L34" s="8"/>
      <c r="M34" s="9" t="str">
        <f t="shared" si="7"/>
        <v/>
      </c>
      <c r="N34" s="10">
        <f t="shared" si="8"/>
        <v>43947</v>
      </c>
      <c r="O34" s="11">
        <f t="shared" si="15"/>
        <v>43947</v>
      </c>
      <c r="P34" s="8"/>
      <c r="Q34" s="9" t="str">
        <f t="shared" si="9"/>
        <v/>
      </c>
      <c r="R34" s="10">
        <f t="shared" si="10"/>
        <v>43977</v>
      </c>
      <c r="S34" s="11">
        <f t="shared" si="16"/>
        <v>43977</v>
      </c>
      <c r="T34" s="8"/>
      <c r="U34" s="9" t="str">
        <f t="shared" si="11"/>
        <v/>
      </c>
      <c r="V34" s="10">
        <f t="shared" si="12"/>
        <v>44008</v>
      </c>
      <c r="W34" s="11">
        <f t="shared" si="17"/>
        <v>44008</v>
      </c>
    </row>
    <row r="35" spans="1:23" x14ac:dyDescent="0.25">
      <c r="A35" s="9">
        <f t="shared" si="1"/>
        <v>5</v>
      </c>
      <c r="B35" s="10">
        <f t="shared" si="0"/>
        <v>43857</v>
      </c>
      <c r="C35" s="11">
        <f t="shared" si="2"/>
        <v>43857</v>
      </c>
      <c r="D35" s="8"/>
      <c r="E35" s="9" t="str">
        <f t="shared" si="3"/>
        <v/>
      </c>
      <c r="F35" s="10">
        <f t="shared" si="4"/>
        <v>43888</v>
      </c>
      <c r="G35" s="11">
        <f t="shared" si="13"/>
        <v>43888</v>
      </c>
      <c r="H35" s="8"/>
      <c r="I35" s="9" t="str">
        <f t="shared" si="5"/>
        <v/>
      </c>
      <c r="J35" s="10">
        <f t="shared" si="6"/>
        <v>43917</v>
      </c>
      <c r="K35" s="11">
        <f t="shared" si="14"/>
        <v>43917</v>
      </c>
      <c r="L35" s="8"/>
      <c r="M35" s="9">
        <f t="shared" si="7"/>
        <v>18</v>
      </c>
      <c r="N35" s="10">
        <f t="shared" si="8"/>
        <v>43948</v>
      </c>
      <c r="O35" s="11">
        <f t="shared" si="15"/>
        <v>43948</v>
      </c>
      <c r="P35" s="8"/>
      <c r="Q35" s="9" t="str">
        <f t="shared" si="9"/>
        <v/>
      </c>
      <c r="R35" s="10">
        <f t="shared" si="10"/>
        <v>43978</v>
      </c>
      <c r="S35" s="11">
        <f t="shared" si="16"/>
        <v>43978</v>
      </c>
      <c r="T35" s="8"/>
      <c r="U35" s="9" t="str">
        <f t="shared" si="11"/>
        <v/>
      </c>
      <c r="V35" s="10">
        <f t="shared" si="12"/>
        <v>44009</v>
      </c>
      <c r="W35" s="11">
        <f t="shared" si="17"/>
        <v>44009</v>
      </c>
    </row>
    <row r="36" spans="1:23" x14ac:dyDescent="0.25">
      <c r="A36" s="9" t="str">
        <f t="shared" si="1"/>
        <v/>
      </c>
      <c r="B36" s="10">
        <f t="shared" si="0"/>
        <v>43858</v>
      </c>
      <c r="C36" s="11">
        <f t="shared" si="2"/>
        <v>43858</v>
      </c>
      <c r="D36" s="8"/>
      <c r="E36" s="9" t="str">
        <f t="shared" si="3"/>
        <v/>
      </c>
      <c r="F36" s="10">
        <f t="shared" si="4"/>
        <v>43889</v>
      </c>
      <c r="G36" s="11">
        <f t="shared" si="13"/>
        <v>43889</v>
      </c>
      <c r="H36" s="8"/>
      <c r="I36" s="9" t="str">
        <f t="shared" si="5"/>
        <v/>
      </c>
      <c r="J36" s="10">
        <f t="shared" si="6"/>
        <v>43918</v>
      </c>
      <c r="K36" s="11">
        <f t="shared" si="14"/>
        <v>43918</v>
      </c>
      <c r="L36" s="8"/>
      <c r="M36" s="9" t="str">
        <f t="shared" si="7"/>
        <v/>
      </c>
      <c r="N36" s="10">
        <f t="shared" si="8"/>
        <v>43949</v>
      </c>
      <c r="O36" s="11">
        <f t="shared" si="15"/>
        <v>43949</v>
      </c>
      <c r="P36" s="8"/>
      <c r="Q36" s="9" t="str">
        <f t="shared" si="9"/>
        <v/>
      </c>
      <c r="R36" s="10">
        <f t="shared" si="10"/>
        <v>43979</v>
      </c>
      <c r="S36" s="11">
        <f t="shared" si="16"/>
        <v>43979</v>
      </c>
      <c r="T36" s="8"/>
      <c r="U36" s="9" t="str">
        <f t="shared" si="11"/>
        <v/>
      </c>
      <c r="V36" s="10">
        <f t="shared" si="12"/>
        <v>44010</v>
      </c>
      <c r="W36" s="11">
        <f t="shared" si="17"/>
        <v>44010</v>
      </c>
    </row>
    <row r="37" spans="1:23" x14ac:dyDescent="0.25">
      <c r="A37" s="9" t="str">
        <f t="shared" si="1"/>
        <v/>
      </c>
      <c r="B37" s="10">
        <f t="shared" si="0"/>
        <v>43859</v>
      </c>
      <c r="C37" s="11">
        <f t="shared" si="2"/>
        <v>43859</v>
      </c>
      <c r="D37" s="8"/>
      <c r="E37" s="9" t="str">
        <f t="shared" si="3"/>
        <v/>
      </c>
      <c r="F37" s="10">
        <f t="shared" si="4"/>
        <v>43890</v>
      </c>
      <c r="G37" s="11">
        <f t="shared" si="13"/>
        <v>43890</v>
      </c>
      <c r="H37" s="8"/>
      <c r="I37" s="9" t="str">
        <f t="shared" si="5"/>
        <v/>
      </c>
      <c r="J37" s="10">
        <f t="shared" si="6"/>
        <v>43919</v>
      </c>
      <c r="K37" s="11">
        <f t="shared" si="14"/>
        <v>43919</v>
      </c>
      <c r="L37" s="8"/>
      <c r="M37" s="9" t="str">
        <f t="shared" si="7"/>
        <v/>
      </c>
      <c r="N37" s="10">
        <f t="shared" si="8"/>
        <v>43950</v>
      </c>
      <c r="O37" s="11">
        <f t="shared" si="15"/>
        <v>43950</v>
      </c>
      <c r="P37" s="8"/>
      <c r="Q37" s="9" t="str">
        <f t="shared" si="9"/>
        <v/>
      </c>
      <c r="R37" s="10">
        <f t="shared" si="10"/>
        <v>43980</v>
      </c>
      <c r="S37" s="11">
        <f t="shared" si="16"/>
        <v>43980</v>
      </c>
      <c r="T37" s="8"/>
      <c r="U37" s="9">
        <f t="shared" si="11"/>
        <v>27</v>
      </c>
      <c r="V37" s="10">
        <f t="shared" si="12"/>
        <v>44011</v>
      </c>
      <c r="W37" s="11">
        <f t="shared" si="17"/>
        <v>44011</v>
      </c>
    </row>
    <row r="38" spans="1:23" x14ac:dyDescent="0.25">
      <c r="A38" s="9" t="str">
        <f t="shared" si="1"/>
        <v/>
      </c>
      <c r="B38" s="10">
        <f t="shared" si="0"/>
        <v>43860</v>
      </c>
      <c r="C38" s="11">
        <f t="shared" si="2"/>
        <v>43860</v>
      </c>
      <c r="D38" s="8"/>
      <c r="E38" s="9" t="str">
        <f t="shared" si="3"/>
        <v/>
      </c>
      <c r="F38" s="10" t="str">
        <f t="shared" si="4"/>
        <v/>
      </c>
      <c r="G38" s="11" t="str">
        <f t="shared" si="13"/>
        <v/>
      </c>
      <c r="H38" s="8"/>
      <c r="I38" s="9">
        <f t="shared" si="5"/>
        <v>14</v>
      </c>
      <c r="J38" s="10">
        <f t="shared" si="6"/>
        <v>43920</v>
      </c>
      <c r="K38" s="11">
        <f t="shared" si="14"/>
        <v>43920</v>
      </c>
      <c r="L38" s="8"/>
      <c r="M38" s="9" t="str">
        <f t="shared" si="7"/>
        <v/>
      </c>
      <c r="N38" s="10">
        <f t="shared" si="8"/>
        <v>43951</v>
      </c>
      <c r="O38" s="11">
        <f t="shared" si="15"/>
        <v>43951</v>
      </c>
      <c r="P38" s="8"/>
      <c r="Q38" s="9" t="str">
        <f t="shared" si="9"/>
        <v/>
      </c>
      <c r="R38" s="10">
        <f t="shared" si="10"/>
        <v>43981</v>
      </c>
      <c r="S38" s="11">
        <f t="shared" si="16"/>
        <v>43981</v>
      </c>
      <c r="T38" s="8"/>
      <c r="U38" s="9" t="str">
        <f t="shared" si="11"/>
        <v/>
      </c>
      <c r="V38" s="10">
        <f t="shared" si="12"/>
        <v>44012</v>
      </c>
      <c r="W38" s="11">
        <f t="shared" si="17"/>
        <v>44012</v>
      </c>
    </row>
    <row r="39" spans="1:23" x14ac:dyDescent="0.25">
      <c r="A39" s="9" t="str">
        <f t="shared" si="1"/>
        <v/>
      </c>
      <c r="B39" s="10">
        <f t="shared" si="0"/>
        <v>43861</v>
      </c>
      <c r="C39" s="11">
        <f t="shared" si="2"/>
        <v>43861</v>
      </c>
      <c r="D39" s="93"/>
      <c r="E39" s="9" t="str">
        <f t="shared" si="3"/>
        <v/>
      </c>
      <c r="F39" s="10" t="str">
        <f t="shared" si="4"/>
        <v/>
      </c>
      <c r="G39" s="11" t="str">
        <f t="shared" si="13"/>
        <v/>
      </c>
      <c r="H39" s="93"/>
      <c r="I39" s="9" t="str">
        <f t="shared" si="5"/>
        <v/>
      </c>
      <c r="J39" s="10">
        <f t="shared" si="6"/>
        <v>43921</v>
      </c>
      <c r="K39" s="11">
        <f t="shared" si="14"/>
        <v>43921</v>
      </c>
      <c r="L39" s="93"/>
      <c r="M39" s="9" t="str">
        <f t="shared" si="7"/>
        <v/>
      </c>
      <c r="N39" s="10" t="str">
        <f t="shared" si="8"/>
        <v/>
      </c>
      <c r="O39" s="11" t="str">
        <f t="shared" si="15"/>
        <v/>
      </c>
      <c r="P39" s="93"/>
      <c r="Q39" s="9" t="str">
        <f t="shared" si="9"/>
        <v/>
      </c>
      <c r="R39" s="10">
        <f t="shared" si="10"/>
        <v>43982</v>
      </c>
      <c r="S39" s="11">
        <f t="shared" si="16"/>
        <v>43982</v>
      </c>
      <c r="T39" s="93"/>
      <c r="U39" s="9" t="str">
        <f t="shared" si="11"/>
        <v/>
      </c>
      <c r="V39" s="10" t="str">
        <f t="shared" si="12"/>
        <v/>
      </c>
      <c r="W39" s="11" t="str">
        <f t="shared" si="17"/>
        <v/>
      </c>
    </row>
    <row r="40" spans="1:23" ht="31.5" x14ac:dyDescent="0.5">
      <c r="A40" s="3" t="s">
        <v>7</v>
      </c>
      <c r="J40" s="5"/>
    </row>
    <row r="41" spans="1:23" ht="15" customHeight="1" x14ac:dyDescent="0.5">
      <c r="A41" s="3"/>
      <c r="J41" s="5"/>
    </row>
    <row r="42" spans="1:23" ht="15" customHeight="1" x14ac:dyDescent="0.25"/>
    <row r="43" spans="1:23" ht="20.100000000000001" customHeight="1" x14ac:dyDescent="0.35">
      <c r="B43" s="4" t="s">
        <v>8</v>
      </c>
      <c r="C43" s="6">
        <f>Tabelle1!$C$1</f>
        <v>2020</v>
      </c>
      <c r="D43" s="4"/>
      <c r="J43" s="5" t="str">
        <f>IF((DAY(DATE($C$4,3,0))=29)=TRUE,"Schaltjahr"," ")</f>
        <v>Schaltjahr</v>
      </c>
    </row>
    <row r="44" spans="1:23" ht="15" customHeight="1" x14ac:dyDescent="0.25">
      <c r="A44" s="92"/>
      <c r="B44" s="92" t="s">
        <v>0</v>
      </c>
      <c r="C44" s="92">
        <v>7</v>
      </c>
      <c r="D44" s="92"/>
      <c r="E44" s="92"/>
      <c r="F44" s="92" t="s">
        <v>0</v>
      </c>
      <c r="G44" s="92">
        <v>8</v>
      </c>
      <c r="H44" s="92"/>
      <c r="I44" s="92"/>
      <c r="J44" s="92" t="s">
        <v>0</v>
      </c>
      <c r="K44" s="92">
        <v>9</v>
      </c>
      <c r="L44" s="92"/>
      <c r="M44" s="92"/>
      <c r="N44" s="92" t="s">
        <v>0</v>
      </c>
      <c r="O44" s="92">
        <v>10</v>
      </c>
      <c r="P44" s="92"/>
      <c r="Q44" s="92"/>
      <c r="R44" s="92" t="s">
        <v>0</v>
      </c>
      <c r="S44" s="92">
        <v>11</v>
      </c>
      <c r="T44" s="92"/>
      <c r="U44" s="92"/>
      <c r="V44" s="92" t="s">
        <v>0</v>
      </c>
      <c r="W44" s="92">
        <v>12</v>
      </c>
    </row>
    <row r="45" spans="1:23" ht="15" customHeight="1" x14ac:dyDescent="0.25">
      <c r="A45" s="91"/>
      <c r="B45" s="91"/>
      <c r="C45" s="91"/>
      <c r="D45" s="91"/>
      <c r="E45" s="91"/>
      <c r="F45" s="91"/>
      <c r="G45" s="91"/>
      <c r="H45" s="91"/>
      <c r="I45" s="91"/>
      <c r="J45" s="91"/>
      <c r="K45" s="91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</row>
    <row r="46" spans="1:23" ht="15" customHeight="1" thickBot="1" x14ac:dyDescent="0.3">
      <c r="A46" s="91"/>
      <c r="B46" s="91">
        <f>DATE(C43,C44+1,1)-DATE(C43,C44,1)</f>
        <v>31</v>
      </c>
      <c r="C46" s="91" t="s">
        <v>1</v>
      </c>
      <c r="D46" s="91"/>
      <c r="E46" s="91"/>
      <c r="F46" s="91">
        <f>DATE(G43,G44+1,1)-DATE(G43,G44,1)</f>
        <v>31</v>
      </c>
      <c r="G46" s="91" t="s">
        <v>1</v>
      </c>
      <c r="H46" s="91"/>
      <c r="I46" s="91"/>
      <c r="J46" s="91">
        <f>DATE(K43,K44+1,1)-DATE(K43,K44,1)</f>
        <v>30</v>
      </c>
      <c r="K46" s="91" t="s">
        <v>1</v>
      </c>
      <c r="L46" s="91"/>
      <c r="M46" s="91"/>
      <c r="N46" s="91">
        <f>DATE(O43,O44+1,1)-DATE(O43,O44,1)</f>
        <v>31</v>
      </c>
      <c r="O46" s="91" t="s">
        <v>1</v>
      </c>
      <c r="P46" s="91"/>
      <c r="Q46" s="91"/>
      <c r="R46" s="91">
        <f>DATE(S43,S44+1,1)-DATE(S43,S44,1)</f>
        <v>30</v>
      </c>
      <c r="S46" s="91" t="s">
        <v>1</v>
      </c>
      <c r="T46" s="91"/>
      <c r="U46" s="91"/>
      <c r="V46" s="91">
        <f>DATE(W43,W44+1,1)-DATE(W43,W44,1)</f>
        <v>31</v>
      </c>
      <c r="W46" s="91" t="s">
        <v>1</v>
      </c>
    </row>
    <row r="47" spans="1:23" ht="23.25" x14ac:dyDescent="0.35">
      <c r="A47" s="13"/>
      <c r="B47" s="94">
        <f>C48</f>
        <v>44013</v>
      </c>
      <c r="C47" s="95"/>
      <c r="D47" s="7"/>
      <c r="E47" s="13"/>
      <c r="F47" s="94">
        <f>G48</f>
        <v>44044</v>
      </c>
      <c r="G47" s="95"/>
      <c r="H47" s="7"/>
      <c r="I47" s="13"/>
      <c r="J47" s="94">
        <f>K48</f>
        <v>44075</v>
      </c>
      <c r="K47" s="95"/>
      <c r="L47" s="7"/>
      <c r="M47" s="13"/>
      <c r="N47" s="94">
        <f>O48</f>
        <v>44105</v>
      </c>
      <c r="O47" s="95"/>
      <c r="P47" s="7"/>
      <c r="Q47" s="13"/>
      <c r="R47" s="94">
        <f>S48</f>
        <v>44136</v>
      </c>
      <c r="S47" s="95"/>
      <c r="T47" s="7"/>
      <c r="U47" s="13"/>
      <c r="V47" s="94">
        <f>W48</f>
        <v>44166</v>
      </c>
      <c r="W47" s="95"/>
    </row>
    <row r="48" spans="1:23" x14ac:dyDescent="0.25">
      <c r="A48" s="12" t="str">
        <f>IFERROR(IF(WEEKDAY(B48,2)=1,_xlfn.ISOWEEKNUM(C48),""),"")</f>
        <v/>
      </c>
      <c r="B48" s="10">
        <f>C48</f>
        <v>44013</v>
      </c>
      <c r="C48" s="11">
        <f>DATE($C$4,$C$44,1)</f>
        <v>44013</v>
      </c>
      <c r="D48" s="8"/>
      <c r="E48" s="12" t="str">
        <f>IFERROR(IF(WEEKDAY(F48,2)=1,_xlfn.ISOWEEKNUM(G48),""),"")</f>
        <v/>
      </c>
      <c r="F48" s="10">
        <f>G48</f>
        <v>44044</v>
      </c>
      <c r="G48" s="11">
        <f>DATE($C$4,$G$44,1)</f>
        <v>44044</v>
      </c>
      <c r="H48" s="8"/>
      <c r="I48" s="12" t="str">
        <f>IFERROR(IF(WEEKDAY(J48,2)=1,_xlfn.ISOWEEKNUM(K48),""),"")</f>
        <v/>
      </c>
      <c r="J48" s="10">
        <f>K48</f>
        <v>44075</v>
      </c>
      <c r="K48" s="11">
        <f>DATE($C$4,$K$44,1)</f>
        <v>44075</v>
      </c>
      <c r="L48" s="8"/>
      <c r="M48" s="12" t="str">
        <f>IFERROR(IF(WEEKDAY(N48,2)=1,_xlfn.ISOWEEKNUM(O48),""),"")</f>
        <v/>
      </c>
      <c r="N48" s="10">
        <f>O48</f>
        <v>44105</v>
      </c>
      <c r="O48" s="11">
        <f>DATE($C$4,$O$44,1)</f>
        <v>44105</v>
      </c>
      <c r="P48" s="8"/>
      <c r="Q48" s="12" t="str">
        <f>IFERROR(IF(WEEKDAY(R48,2)=1,_xlfn.ISOWEEKNUM(S48),""),"")</f>
        <v/>
      </c>
      <c r="R48" s="10">
        <f>S48</f>
        <v>44136</v>
      </c>
      <c r="S48" s="11">
        <f>DATE($C$4,$S$44,1)</f>
        <v>44136</v>
      </c>
      <c r="T48" s="8"/>
      <c r="U48" s="12" t="str">
        <f>IFERROR(IF(WEEKDAY(V48,2)=1,_xlfn.ISOWEEKNUM(W48),""),"")</f>
        <v/>
      </c>
      <c r="V48" s="10">
        <f>W48</f>
        <v>44166</v>
      </c>
      <c r="W48" s="11">
        <f>DATE($C$4,$W$44,1)</f>
        <v>44166</v>
      </c>
    </row>
    <row r="49" spans="1:23" x14ac:dyDescent="0.25">
      <c r="A49" s="9" t="str">
        <f t="shared" ref="A49:A78" si="18">IFERROR(IF(WEEKDAY(B49,2)=1,_xlfn.ISOWEEKNUM(C49),""),"")</f>
        <v/>
      </c>
      <c r="B49" s="10">
        <f t="shared" ref="B49:B78" si="19">C49</f>
        <v>44014</v>
      </c>
      <c r="C49" s="11">
        <f>IFERROR(IF(MONTH(C48+1)=MONTH(C48),C48+1,""),"")</f>
        <v>44014</v>
      </c>
      <c r="D49" s="8"/>
      <c r="E49" s="9" t="str">
        <f t="shared" ref="E49:E78" si="20">IFERROR(IF(WEEKDAY(F49,2)=1,_xlfn.ISOWEEKNUM(G49),""),"")</f>
        <v/>
      </c>
      <c r="F49" s="10">
        <f t="shared" ref="F49:F78" si="21">G49</f>
        <v>44045</v>
      </c>
      <c r="G49" s="11">
        <f>IFERROR(IF(MONTH(G48+1)=MONTH(G48),G48+1,""),"")</f>
        <v>44045</v>
      </c>
      <c r="H49" s="8"/>
      <c r="I49" s="9" t="str">
        <f t="shared" ref="I49:I78" si="22">IFERROR(IF(WEEKDAY(J49,2)=1,_xlfn.ISOWEEKNUM(K49),""),"")</f>
        <v/>
      </c>
      <c r="J49" s="10">
        <f t="shared" ref="J49:J78" si="23">K49</f>
        <v>44076</v>
      </c>
      <c r="K49" s="11">
        <f>IFERROR(IF(MONTH(K48+1)=MONTH(K48),K48+1,""),"")</f>
        <v>44076</v>
      </c>
      <c r="L49" s="8"/>
      <c r="M49" s="9" t="str">
        <f t="shared" ref="M49:M78" si="24">IFERROR(IF(WEEKDAY(N49,2)=1,_xlfn.ISOWEEKNUM(O49),""),"")</f>
        <v/>
      </c>
      <c r="N49" s="10">
        <f t="shared" ref="N49:N78" si="25">O49</f>
        <v>44106</v>
      </c>
      <c r="O49" s="11">
        <f>IFERROR(IF(MONTH(O48+1)=MONTH(O48),O48+1,""),"")</f>
        <v>44106</v>
      </c>
      <c r="P49" s="8"/>
      <c r="Q49" s="9">
        <f t="shared" ref="Q49:Q78" si="26">IFERROR(IF(WEEKDAY(R49,2)=1,_xlfn.ISOWEEKNUM(S49),""),"")</f>
        <v>45</v>
      </c>
      <c r="R49" s="10">
        <f t="shared" ref="R49:R78" si="27">S49</f>
        <v>44137</v>
      </c>
      <c r="S49" s="11">
        <f>IFERROR(IF(MONTH(S48+1)=MONTH(S48),S48+1,""),"")</f>
        <v>44137</v>
      </c>
      <c r="T49" s="8"/>
      <c r="U49" s="9" t="str">
        <f t="shared" ref="U49:U78" si="28">IFERROR(IF(WEEKDAY(V49,2)=1,_xlfn.ISOWEEKNUM(W49),""),"")</f>
        <v/>
      </c>
      <c r="V49" s="10">
        <f t="shared" ref="V49:V78" si="29">W49</f>
        <v>44167</v>
      </c>
      <c r="W49" s="11">
        <f>IFERROR(IF(MONTH(W48+1)=MONTH(W48),W48+1,""),"")</f>
        <v>44167</v>
      </c>
    </row>
    <row r="50" spans="1:23" x14ac:dyDescent="0.25">
      <c r="A50" s="9" t="str">
        <f t="shared" si="18"/>
        <v/>
      </c>
      <c r="B50" s="10">
        <f t="shared" si="19"/>
        <v>44015</v>
      </c>
      <c r="C50" s="11">
        <f t="shared" ref="C50:C78" si="30">IFERROR(IF(MONTH(C49+1)=MONTH(C49),C49+1,""),"")</f>
        <v>44015</v>
      </c>
      <c r="D50" s="8"/>
      <c r="E50" s="9">
        <f t="shared" si="20"/>
        <v>32</v>
      </c>
      <c r="F50" s="10">
        <f t="shared" si="21"/>
        <v>44046</v>
      </c>
      <c r="G50" s="11">
        <f t="shared" ref="G50:G78" si="31">IFERROR(IF(MONTH(G49+1)=MONTH(G49),G49+1,""),"")</f>
        <v>44046</v>
      </c>
      <c r="H50" s="8"/>
      <c r="I50" s="9" t="str">
        <f t="shared" si="22"/>
        <v/>
      </c>
      <c r="J50" s="10">
        <f t="shared" si="23"/>
        <v>44077</v>
      </c>
      <c r="K50" s="11">
        <f t="shared" ref="K50:K78" si="32">IFERROR(IF(MONTH(K49+1)=MONTH(K49),K49+1,""),"")</f>
        <v>44077</v>
      </c>
      <c r="L50" s="8"/>
      <c r="M50" s="9" t="str">
        <f t="shared" si="24"/>
        <v/>
      </c>
      <c r="N50" s="10">
        <f t="shared" si="25"/>
        <v>44107</v>
      </c>
      <c r="O50" s="11">
        <f t="shared" ref="O50:O78" si="33">IFERROR(IF(MONTH(O49+1)=MONTH(O49),O49+1,""),"")</f>
        <v>44107</v>
      </c>
      <c r="P50" s="8"/>
      <c r="Q50" s="9" t="str">
        <f t="shared" si="26"/>
        <v/>
      </c>
      <c r="R50" s="10">
        <f t="shared" si="27"/>
        <v>44138</v>
      </c>
      <c r="S50" s="11">
        <f t="shared" ref="S50:S78" si="34">IFERROR(IF(MONTH(S49+1)=MONTH(S49),S49+1,""),"")</f>
        <v>44138</v>
      </c>
      <c r="T50" s="8"/>
      <c r="U50" s="9" t="str">
        <f t="shared" si="28"/>
        <v/>
      </c>
      <c r="V50" s="10">
        <f t="shared" si="29"/>
        <v>44168</v>
      </c>
      <c r="W50" s="11">
        <f t="shared" ref="W50:W78" si="35">IFERROR(IF(MONTH(W49+1)=MONTH(W49),W49+1,""),"")</f>
        <v>44168</v>
      </c>
    </row>
    <row r="51" spans="1:23" x14ac:dyDescent="0.25">
      <c r="A51" s="9" t="str">
        <f t="shared" si="18"/>
        <v/>
      </c>
      <c r="B51" s="10">
        <f t="shared" si="19"/>
        <v>44016</v>
      </c>
      <c r="C51" s="11">
        <f t="shared" si="30"/>
        <v>44016</v>
      </c>
      <c r="D51" s="8"/>
      <c r="E51" s="9" t="str">
        <f t="shared" si="20"/>
        <v/>
      </c>
      <c r="F51" s="10">
        <f t="shared" si="21"/>
        <v>44047</v>
      </c>
      <c r="G51" s="11">
        <f t="shared" si="31"/>
        <v>44047</v>
      </c>
      <c r="H51" s="8"/>
      <c r="I51" s="9" t="str">
        <f t="shared" si="22"/>
        <v/>
      </c>
      <c r="J51" s="10">
        <f t="shared" si="23"/>
        <v>44078</v>
      </c>
      <c r="K51" s="11">
        <f t="shared" si="32"/>
        <v>44078</v>
      </c>
      <c r="L51" s="8"/>
      <c r="M51" s="9" t="str">
        <f t="shared" si="24"/>
        <v/>
      </c>
      <c r="N51" s="10">
        <f t="shared" si="25"/>
        <v>44108</v>
      </c>
      <c r="O51" s="11">
        <f t="shared" si="33"/>
        <v>44108</v>
      </c>
      <c r="P51" s="8"/>
      <c r="Q51" s="9" t="str">
        <f t="shared" si="26"/>
        <v/>
      </c>
      <c r="R51" s="10">
        <f t="shared" si="27"/>
        <v>44139</v>
      </c>
      <c r="S51" s="11">
        <f t="shared" si="34"/>
        <v>44139</v>
      </c>
      <c r="T51" s="8"/>
      <c r="U51" s="9" t="str">
        <f t="shared" si="28"/>
        <v/>
      </c>
      <c r="V51" s="10">
        <f t="shared" si="29"/>
        <v>44169</v>
      </c>
      <c r="W51" s="11">
        <f t="shared" si="35"/>
        <v>44169</v>
      </c>
    </row>
    <row r="52" spans="1:23" x14ac:dyDescent="0.25">
      <c r="A52" s="9" t="str">
        <f t="shared" si="18"/>
        <v/>
      </c>
      <c r="B52" s="10">
        <f t="shared" si="19"/>
        <v>44017</v>
      </c>
      <c r="C52" s="11">
        <f t="shared" si="30"/>
        <v>44017</v>
      </c>
      <c r="D52" s="8"/>
      <c r="E52" s="9" t="str">
        <f t="shared" si="20"/>
        <v/>
      </c>
      <c r="F52" s="10">
        <f t="shared" si="21"/>
        <v>44048</v>
      </c>
      <c r="G52" s="11">
        <f t="shared" si="31"/>
        <v>44048</v>
      </c>
      <c r="H52" s="8"/>
      <c r="I52" s="9" t="str">
        <f t="shared" si="22"/>
        <v/>
      </c>
      <c r="J52" s="10">
        <f t="shared" si="23"/>
        <v>44079</v>
      </c>
      <c r="K52" s="11">
        <f t="shared" si="32"/>
        <v>44079</v>
      </c>
      <c r="L52" s="8"/>
      <c r="M52" s="9">
        <f t="shared" si="24"/>
        <v>41</v>
      </c>
      <c r="N52" s="10">
        <f t="shared" si="25"/>
        <v>44109</v>
      </c>
      <c r="O52" s="11">
        <f t="shared" si="33"/>
        <v>44109</v>
      </c>
      <c r="P52" s="8"/>
      <c r="Q52" s="9" t="str">
        <f t="shared" si="26"/>
        <v/>
      </c>
      <c r="R52" s="10">
        <f t="shared" si="27"/>
        <v>44140</v>
      </c>
      <c r="S52" s="11">
        <f t="shared" si="34"/>
        <v>44140</v>
      </c>
      <c r="T52" s="8"/>
      <c r="U52" s="9" t="str">
        <f t="shared" si="28"/>
        <v/>
      </c>
      <c r="V52" s="10">
        <f t="shared" si="29"/>
        <v>44170</v>
      </c>
      <c r="W52" s="11">
        <f t="shared" si="35"/>
        <v>44170</v>
      </c>
    </row>
    <row r="53" spans="1:23" x14ac:dyDescent="0.25">
      <c r="A53" s="9">
        <f t="shared" si="18"/>
        <v>28</v>
      </c>
      <c r="B53" s="10">
        <f t="shared" si="19"/>
        <v>44018</v>
      </c>
      <c r="C53" s="11">
        <f t="shared" si="30"/>
        <v>44018</v>
      </c>
      <c r="D53" s="8"/>
      <c r="E53" s="9" t="str">
        <f t="shared" si="20"/>
        <v/>
      </c>
      <c r="F53" s="10">
        <f t="shared" si="21"/>
        <v>44049</v>
      </c>
      <c r="G53" s="11">
        <f t="shared" si="31"/>
        <v>44049</v>
      </c>
      <c r="H53" s="8"/>
      <c r="I53" s="9" t="str">
        <f t="shared" si="22"/>
        <v/>
      </c>
      <c r="J53" s="10">
        <f t="shared" si="23"/>
        <v>44080</v>
      </c>
      <c r="K53" s="11">
        <f t="shared" si="32"/>
        <v>44080</v>
      </c>
      <c r="L53" s="8"/>
      <c r="M53" s="9" t="str">
        <f t="shared" si="24"/>
        <v/>
      </c>
      <c r="N53" s="10">
        <f t="shared" si="25"/>
        <v>44110</v>
      </c>
      <c r="O53" s="11">
        <f t="shared" si="33"/>
        <v>44110</v>
      </c>
      <c r="P53" s="8"/>
      <c r="Q53" s="9" t="str">
        <f t="shared" si="26"/>
        <v/>
      </c>
      <c r="R53" s="10">
        <f t="shared" si="27"/>
        <v>44141</v>
      </c>
      <c r="S53" s="11">
        <f t="shared" si="34"/>
        <v>44141</v>
      </c>
      <c r="T53" s="8"/>
      <c r="U53" s="9" t="str">
        <f t="shared" si="28"/>
        <v/>
      </c>
      <c r="V53" s="10">
        <f t="shared" si="29"/>
        <v>44171</v>
      </c>
      <c r="W53" s="11">
        <f t="shared" si="35"/>
        <v>44171</v>
      </c>
    </row>
    <row r="54" spans="1:23" x14ac:dyDescent="0.25">
      <c r="A54" s="9" t="str">
        <f t="shared" si="18"/>
        <v/>
      </c>
      <c r="B54" s="10">
        <f t="shared" si="19"/>
        <v>44019</v>
      </c>
      <c r="C54" s="11">
        <f t="shared" si="30"/>
        <v>44019</v>
      </c>
      <c r="D54" s="8"/>
      <c r="E54" s="9" t="str">
        <f t="shared" si="20"/>
        <v/>
      </c>
      <c r="F54" s="10">
        <f t="shared" si="21"/>
        <v>44050</v>
      </c>
      <c r="G54" s="11">
        <f t="shared" si="31"/>
        <v>44050</v>
      </c>
      <c r="H54" s="8"/>
      <c r="I54" s="9">
        <f t="shared" si="22"/>
        <v>37</v>
      </c>
      <c r="J54" s="10">
        <f t="shared" si="23"/>
        <v>44081</v>
      </c>
      <c r="K54" s="11">
        <f t="shared" si="32"/>
        <v>44081</v>
      </c>
      <c r="L54" s="8"/>
      <c r="M54" s="9" t="str">
        <f t="shared" si="24"/>
        <v/>
      </c>
      <c r="N54" s="10">
        <f t="shared" si="25"/>
        <v>44111</v>
      </c>
      <c r="O54" s="11">
        <f t="shared" si="33"/>
        <v>44111</v>
      </c>
      <c r="P54" s="8"/>
      <c r="Q54" s="9" t="str">
        <f t="shared" si="26"/>
        <v/>
      </c>
      <c r="R54" s="10">
        <f t="shared" si="27"/>
        <v>44142</v>
      </c>
      <c r="S54" s="11">
        <f t="shared" si="34"/>
        <v>44142</v>
      </c>
      <c r="T54" s="8"/>
      <c r="U54" s="9">
        <f t="shared" si="28"/>
        <v>50</v>
      </c>
      <c r="V54" s="10">
        <f t="shared" si="29"/>
        <v>44172</v>
      </c>
      <c r="W54" s="11">
        <f t="shared" si="35"/>
        <v>44172</v>
      </c>
    </row>
    <row r="55" spans="1:23" x14ac:dyDescent="0.25">
      <c r="A55" s="9" t="str">
        <f t="shared" si="18"/>
        <v/>
      </c>
      <c r="B55" s="10">
        <f t="shared" si="19"/>
        <v>44020</v>
      </c>
      <c r="C55" s="11">
        <f>IFERROR(IF(MONTH(C54+1)=MONTH(C54),C54+1,""),"")</f>
        <v>44020</v>
      </c>
      <c r="D55" s="8"/>
      <c r="E55" s="9" t="str">
        <f t="shared" si="20"/>
        <v/>
      </c>
      <c r="F55" s="10">
        <f t="shared" si="21"/>
        <v>44051</v>
      </c>
      <c r="G55" s="11">
        <f>IFERROR(IF(MONTH(G54+1)=MONTH(G54),G54+1,""),"")</f>
        <v>44051</v>
      </c>
      <c r="H55" s="8"/>
      <c r="I55" s="9" t="str">
        <f t="shared" si="22"/>
        <v/>
      </c>
      <c r="J55" s="10">
        <f t="shared" si="23"/>
        <v>44082</v>
      </c>
      <c r="K55" s="11">
        <f>IFERROR(IF(MONTH(K54+1)=MONTH(K54),K54+1,""),"")</f>
        <v>44082</v>
      </c>
      <c r="L55" s="8"/>
      <c r="M55" s="9" t="str">
        <f t="shared" si="24"/>
        <v/>
      </c>
      <c r="N55" s="10">
        <f t="shared" si="25"/>
        <v>44112</v>
      </c>
      <c r="O55" s="11">
        <f>IFERROR(IF(MONTH(O54+1)=MONTH(O54),O54+1,""),"")</f>
        <v>44112</v>
      </c>
      <c r="P55" s="8"/>
      <c r="Q55" s="9" t="str">
        <f t="shared" si="26"/>
        <v/>
      </c>
      <c r="R55" s="10">
        <f t="shared" si="27"/>
        <v>44143</v>
      </c>
      <c r="S55" s="11">
        <f>IFERROR(IF(MONTH(S54+1)=MONTH(S54),S54+1,""),"")</f>
        <v>44143</v>
      </c>
      <c r="T55" s="8"/>
      <c r="U55" s="9" t="str">
        <f t="shared" si="28"/>
        <v/>
      </c>
      <c r="V55" s="10">
        <f t="shared" si="29"/>
        <v>44173</v>
      </c>
      <c r="W55" s="11">
        <f>IFERROR(IF(MONTH(W54+1)=MONTH(W54),W54+1,""),"")</f>
        <v>44173</v>
      </c>
    </row>
    <row r="56" spans="1:23" x14ac:dyDescent="0.25">
      <c r="A56" s="9" t="str">
        <f t="shared" si="18"/>
        <v/>
      </c>
      <c r="B56" s="10">
        <f t="shared" si="19"/>
        <v>44021</v>
      </c>
      <c r="C56" s="11">
        <f t="shared" si="30"/>
        <v>44021</v>
      </c>
      <c r="D56" s="8"/>
      <c r="E56" s="9" t="str">
        <f t="shared" si="20"/>
        <v/>
      </c>
      <c r="F56" s="10">
        <f t="shared" si="21"/>
        <v>44052</v>
      </c>
      <c r="G56" s="11">
        <f t="shared" si="31"/>
        <v>44052</v>
      </c>
      <c r="H56" s="8"/>
      <c r="I56" s="9" t="str">
        <f t="shared" si="22"/>
        <v/>
      </c>
      <c r="J56" s="10">
        <f t="shared" si="23"/>
        <v>44083</v>
      </c>
      <c r="K56" s="11">
        <f t="shared" si="32"/>
        <v>44083</v>
      </c>
      <c r="L56" s="8"/>
      <c r="M56" s="9" t="str">
        <f t="shared" si="24"/>
        <v/>
      </c>
      <c r="N56" s="10">
        <f t="shared" si="25"/>
        <v>44113</v>
      </c>
      <c r="O56" s="11">
        <f t="shared" si="33"/>
        <v>44113</v>
      </c>
      <c r="P56" s="8"/>
      <c r="Q56" s="9">
        <f t="shared" si="26"/>
        <v>46</v>
      </c>
      <c r="R56" s="10">
        <f t="shared" si="27"/>
        <v>44144</v>
      </c>
      <c r="S56" s="11">
        <f t="shared" si="34"/>
        <v>44144</v>
      </c>
      <c r="T56" s="8"/>
      <c r="U56" s="9" t="str">
        <f t="shared" si="28"/>
        <v/>
      </c>
      <c r="V56" s="10">
        <f t="shared" si="29"/>
        <v>44174</v>
      </c>
      <c r="W56" s="11">
        <f t="shared" si="35"/>
        <v>44174</v>
      </c>
    </row>
    <row r="57" spans="1:23" x14ac:dyDescent="0.25">
      <c r="A57" s="9" t="str">
        <f t="shared" si="18"/>
        <v/>
      </c>
      <c r="B57" s="10">
        <f t="shared" si="19"/>
        <v>44022</v>
      </c>
      <c r="C57" s="11">
        <f t="shared" si="30"/>
        <v>44022</v>
      </c>
      <c r="D57" s="8"/>
      <c r="E57" s="9">
        <f t="shared" si="20"/>
        <v>33</v>
      </c>
      <c r="F57" s="10">
        <f t="shared" si="21"/>
        <v>44053</v>
      </c>
      <c r="G57" s="11">
        <f t="shared" si="31"/>
        <v>44053</v>
      </c>
      <c r="H57" s="8"/>
      <c r="I57" s="9" t="str">
        <f t="shared" si="22"/>
        <v/>
      </c>
      <c r="J57" s="10">
        <f t="shared" si="23"/>
        <v>44084</v>
      </c>
      <c r="K57" s="11">
        <f t="shared" si="32"/>
        <v>44084</v>
      </c>
      <c r="L57" s="8"/>
      <c r="M57" s="9" t="str">
        <f t="shared" si="24"/>
        <v/>
      </c>
      <c r="N57" s="10">
        <f t="shared" si="25"/>
        <v>44114</v>
      </c>
      <c r="O57" s="11">
        <f t="shared" si="33"/>
        <v>44114</v>
      </c>
      <c r="P57" s="8"/>
      <c r="Q57" s="9" t="str">
        <f t="shared" si="26"/>
        <v/>
      </c>
      <c r="R57" s="10">
        <f t="shared" si="27"/>
        <v>44145</v>
      </c>
      <c r="S57" s="11">
        <f t="shared" si="34"/>
        <v>44145</v>
      </c>
      <c r="T57" s="8"/>
      <c r="U57" s="9" t="str">
        <f t="shared" si="28"/>
        <v/>
      </c>
      <c r="V57" s="10">
        <f t="shared" si="29"/>
        <v>44175</v>
      </c>
      <c r="W57" s="11">
        <f t="shared" si="35"/>
        <v>44175</v>
      </c>
    </row>
    <row r="58" spans="1:23" x14ac:dyDescent="0.25">
      <c r="A58" s="9" t="str">
        <f t="shared" si="18"/>
        <v/>
      </c>
      <c r="B58" s="10">
        <f t="shared" si="19"/>
        <v>44023</v>
      </c>
      <c r="C58" s="11">
        <f t="shared" si="30"/>
        <v>44023</v>
      </c>
      <c r="D58" s="8"/>
      <c r="E58" s="9" t="str">
        <f t="shared" si="20"/>
        <v/>
      </c>
      <c r="F58" s="10">
        <f t="shared" si="21"/>
        <v>44054</v>
      </c>
      <c r="G58" s="11">
        <f t="shared" si="31"/>
        <v>44054</v>
      </c>
      <c r="H58" s="8"/>
      <c r="I58" s="9" t="str">
        <f t="shared" si="22"/>
        <v/>
      </c>
      <c r="J58" s="10">
        <f t="shared" si="23"/>
        <v>44085</v>
      </c>
      <c r="K58" s="11">
        <f t="shared" si="32"/>
        <v>44085</v>
      </c>
      <c r="L58" s="8"/>
      <c r="M58" s="9" t="str">
        <f t="shared" si="24"/>
        <v/>
      </c>
      <c r="N58" s="10">
        <f t="shared" si="25"/>
        <v>44115</v>
      </c>
      <c r="O58" s="11">
        <f t="shared" si="33"/>
        <v>44115</v>
      </c>
      <c r="P58" s="8"/>
      <c r="Q58" s="9" t="str">
        <f t="shared" si="26"/>
        <v/>
      </c>
      <c r="R58" s="10">
        <f t="shared" si="27"/>
        <v>44146</v>
      </c>
      <c r="S58" s="11">
        <f t="shared" si="34"/>
        <v>44146</v>
      </c>
      <c r="T58" s="8"/>
      <c r="U58" s="9" t="str">
        <f t="shared" si="28"/>
        <v/>
      </c>
      <c r="V58" s="10">
        <f t="shared" si="29"/>
        <v>44176</v>
      </c>
      <c r="W58" s="11">
        <f t="shared" si="35"/>
        <v>44176</v>
      </c>
    </row>
    <row r="59" spans="1:23" x14ac:dyDescent="0.25">
      <c r="A59" s="9" t="str">
        <f t="shared" si="18"/>
        <v/>
      </c>
      <c r="B59" s="10">
        <f t="shared" si="19"/>
        <v>44024</v>
      </c>
      <c r="C59" s="11">
        <f t="shared" si="30"/>
        <v>44024</v>
      </c>
      <c r="D59" s="8"/>
      <c r="E59" s="9" t="str">
        <f t="shared" si="20"/>
        <v/>
      </c>
      <c r="F59" s="10">
        <f t="shared" si="21"/>
        <v>44055</v>
      </c>
      <c r="G59" s="11">
        <f t="shared" si="31"/>
        <v>44055</v>
      </c>
      <c r="H59" s="8"/>
      <c r="I59" s="9" t="str">
        <f t="shared" si="22"/>
        <v/>
      </c>
      <c r="J59" s="10">
        <f t="shared" si="23"/>
        <v>44086</v>
      </c>
      <c r="K59" s="11">
        <f t="shared" si="32"/>
        <v>44086</v>
      </c>
      <c r="L59" s="8"/>
      <c r="M59" s="9">
        <f t="shared" si="24"/>
        <v>42</v>
      </c>
      <c r="N59" s="10">
        <f t="shared" si="25"/>
        <v>44116</v>
      </c>
      <c r="O59" s="11">
        <f t="shared" si="33"/>
        <v>44116</v>
      </c>
      <c r="P59" s="8"/>
      <c r="Q59" s="9" t="str">
        <f t="shared" si="26"/>
        <v/>
      </c>
      <c r="R59" s="10">
        <f t="shared" si="27"/>
        <v>44147</v>
      </c>
      <c r="S59" s="11">
        <f t="shared" si="34"/>
        <v>44147</v>
      </c>
      <c r="T59" s="8"/>
      <c r="U59" s="9" t="str">
        <f t="shared" si="28"/>
        <v/>
      </c>
      <c r="V59" s="10">
        <f t="shared" si="29"/>
        <v>44177</v>
      </c>
      <c r="W59" s="11">
        <f t="shared" si="35"/>
        <v>44177</v>
      </c>
    </row>
    <row r="60" spans="1:23" x14ac:dyDescent="0.25">
      <c r="A60" s="9">
        <f t="shared" si="18"/>
        <v>29</v>
      </c>
      <c r="B60" s="10">
        <f t="shared" si="19"/>
        <v>44025</v>
      </c>
      <c r="C60" s="11">
        <f t="shared" si="30"/>
        <v>44025</v>
      </c>
      <c r="D60" s="8"/>
      <c r="E60" s="9" t="str">
        <f t="shared" si="20"/>
        <v/>
      </c>
      <c r="F60" s="10">
        <f t="shared" si="21"/>
        <v>44056</v>
      </c>
      <c r="G60" s="11">
        <f t="shared" si="31"/>
        <v>44056</v>
      </c>
      <c r="H60" s="8"/>
      <c r="I60" s="9" t="str">
        <f t="shared" si="22"/>
        <v/>
      </c>
      <c r="J60" s="10">
        <f t="shared" si="23"/>
        <v>44087</v>
      </c>
      <c r="K60" s="11">
        <f t="shared" si="32"/>
        <v>44087</v>
      </c>
      <c r="L60" s="8"/>
      <c r="M60" s="9" t="str">
        <f t="shared" si="24"/>
        <v/>
      </c>
      <c r="N60" s="10">
        <f t="shared" si="25"/>
        <v>44117</v>
      </c>
      <c r="O60" s="11">
        <f t="shared" si="33"/>
        <v>44117</v>
      </c>
      <c r="P60" s="8"/>
      <c r="Q60" s="9" t="str">
        <f t="shared" si="26"/>
        <v/>
      </c>
      <c r="R60" s="10">
        <f t="shared" si="27"/>
        <v>44148</v>
      </c>
      <c r="S60" s="11">
        <f t="shared" si="34"/>
        <v>44148</v>
      </c>
      <c r="T60" s="8"/>
      <c r="U60" s="9" t="str">
        <f t="shared" si="28"/>
        <v/>
      </c>
      <c r="V60" s="10">
        <f t="shared" si="29"/>
        <v>44178</v>
      </c>
      <c r="W60" s="11">
        <f t="shared" si="35"/>
        <v>44178</v>
      </c>
    </row>
    <row r="61" spans="1:23" x14ac:dyDescent="0.25">
      <c r="A61" s="9" t="str">
        <f t="shared" si="18"/>
        <v/>
      </c>
      <c r="B61" s="10">
        <f t="shared" si="19"/>
        <v>44026</v>
      </c>
      <c r="C61" s="11">
        <f t="shared" si="30"/>
        <v>44026</v>
      </c>
      <c r="D61" s="8"/>
      <c r="E61" s="9" t="str">
        <f t="shared" si="20"/>
        <v/>
      </c>
      <c r="F61" s="10">
        <f t="shared" si="21"/>
        <v>44057</v>
      </c>
      <c r="G61" s="11">
        <f t="shared" si="31"/>
        <v>44057</v>
      </c>
      <c r="H61" s="8"/>
      <c r="I61" s="9">
        <f t="shared" si="22"/>
        <v>38</v>
      </c>
      <c r="J61" s="10">
        <f t="shared" si="23"/>
        <v>44088</v>
      </c>
      <c r="K61" s="11">
        <f t="shared" si="32"/>
        <v>44088</v>
      </c>
      <c r="L61" s="8"/>
      <c r="M61" s="9" t="str">
        <f t="shared" si="24"/>
        <v/>
      </c>
      <c r="N61" s="10">
        <f t="shared" si="25"/>
        <v>44118</v>
      </c>
      <c r="O61" s="11">
        <f t="shared" si="33"/>
        <v>44118</v>
      </c>
      <c r="P61" s="8"/>
      <c r="Q61" s="9" t="str">
        <f t="shared" si="26"/>
        <v/>
      </c>
      <c r="R61" s="10">
        <f t="shared" si="27"/>
        <v>44149</v>
      </c>
      <c r="S61" s="11">
        <f t="shared" si="34"/>
        <v>44149</v>
      </c>
      <c r="T61" s="8"/>
      <c r="U61" s="9">
        <f t="shared" si="28"/>
        <v>51</v>
      </c>
      <c r="V61" s="10">
        <f t="shared" si="29"/>
        <v>44179</v>
      </c>
      <c r="W61" s="11">
        <f t="shared" si="35"/>
        <v>44179</v>
      </c>
    </row>
    <row r="62" spans="1:23" x14ac:dyDescent="0.25">
      <c r="A62" s="9" t="str">
        <f t="shared" si="18"/>
        <v/>
      </c>
      <c r="B62" s="10">
        <f t="shared" si="19"/>
        <v>44027</v>
      </c>
      <c r="C62" s="11">
        <f t="shared" si="30"/>
        <v>44027</v>
      </c>
      <c r="D62" s="8"/>
      <c r="E62" s="9" t="str">
        <f t="shared" si="20"/>
        <v/>
      </c>
      <c r="F62" s="10">
        <f t="shared" si="21"/>
        <v>44058</v>
      </c>
      <c r="G62" s="11">
        <f t="shared" si="31"/>
        <v>44058</v>
      </c>
      <c r="H62" s="8"/>
      <c r="I62" s="9" t="str">
        <f t="shared" si="22"/>
        <v/>
      </c>
      <c r="J62" s="10">
        <f t="shared" si="23"/>
        <v>44089</v>
      </c>
      <c r="K62" s="11">
        <f t="shared" si="32"/>
        <v>44089</v>
      </c>
      <c r="L62" s="8"/>
      <c r="M62" s="9" t="str">
        <f t="shared" si="24"/>
        <v/>
      </c>
      <c r="N62" s="10">
        <f t="shared" si="25"/>
        <v>44119</v>
      </c>
      <c r="O62" s="11">
        <f t="shared" si="33"/>
        <v>44119</v>
      </c>
      <c r="P62" s="8"/>
      <c r="Q62" s="9" t="str">
        <f t="shared" si="26"/>
        <v/>
      </c>
      <c r="R62" s="10">
        <f t="shared" si="27"/>
        <v>44150</v>
      </c>
      <c r="S62" s="11">
        <f t="shared" si="34"/>
        <v>44150</v>
      </c>
      <c r="T62" s="8"/>
      <c r="U62" s="9" t="str">
        <f t="shared" si="28"/>
        <v/>
      </c>
      <c r="V62" s="10">
        <f t="shared" si="29"/>
        <v>44180</v>
      </c>
      <c r="W62" s="11">
        <f t="shared" si="35"/>
        <v>44180</v>
      </c>
    </row>
    <row r="63" spans="1:23" x14ac:dyDescent="0.25">
      <c r="A63" s="9" t="str">
        <f t="shared" si="18"/>
        <v/>
      </c>
      <c r="B63" s="10">
        <f t="shared" si="19"/>
        <v>44028</v>
      </c>
      <c r="C63" s="11">
        <f t="shared" si="30"/>
        <v>44028</v>
      </c>
      <c r="D63" s="8"/>
      <c r="E63" s="9" t="str">
        <f t="shared" si="20"/>
        <v/>
      </c>
      <c r="F63" s="10">
        <f t="shared" si="21"/>
        <v>44059</v>
      </c>
      <c r="G63" s="11">
        <f t="shared" si="31"/>
        <v>44059</v>
      </c>
      <c r="H63" s="8"/>
      <c r="I63" s="9" t="str">
        <f t="shared" si="22"/>
        <v/>
      </c>
      <c r="J63" s="10">
        <f t="shared" si="23"/>
        <v>44090</v>
      </c>
      <c r="K63" s="11">
        <f t="shared" si="32"/>
        <v>44090</v>
      </c>
      <c r="L63" s="8"/>
      <c r="M63" s="9" t="str">
        <f t="shared" si="24"/>
        <v/>
      </c>
      <c r="N63" s="10">
        <f t="shared" si="25"/>
        <v>44120</v>
      </c>
      <c r="O63" s="11">
        <f t="shared" si="33"/>
        <v>44120</v>
      </c>
      <c r="P63" s="8"/>
      <c r="Q63" s="9">
        <f t="shared" si="26"/>
        <v>47</v>
      </c>
      <c r="R63" s="10">
        <f t="shared" si="27"/>
        <v>44151</v>
      </c>
      <c r="S63" s="11">
        <f t="shared" si="34"/>
        <v>44151</v>
      </c>
      <c r="T63" s="8"/>
      <c r="U63" s="9" t="str">
        <f t="shared" si="28"/>
        <v/>
      </c>
      <c r="V63" s="10">
        <f t="shared" si="29"/>
        <v>44181</v>
      </c>
      <c r="W63" s="11">
        <f t="shared" si="35"/>
        <v>44181</v>
      </c>
    </row>
    <row r="64" spans="1:23" x14ac:dyDescent="0.25">
      <c r="A64" s="9" t="str">
        <f t="shared" si="18"/>
        <v/>
      </c>
      <c r="B64" s="10">
        <f t="shared" si="19"/>
        <v>44029</v>
      </c>
      <c r="C64" s="11">
        <f t="shared" si="30"/>
        <v>44029</v>
      </c>
      <c r="D64" s="8"/>
      <c r="E64" s="9">
        <f t="shared" si="20"/>
        <v>34</v>
      </c>
      <c r="F64" s="10">
        <f t="shared" si="21"/>
        <v>44060</v>
      </c>
      <c r="G64" s="11">
        <f t="shared" si="31"/>
        <v>44060</v>
      </c>
      <c r="H64" s="8"/>
      <c r="I64" s="9" t="str">
        <f t="shared" si="22"/>
        <v/>
      </c>
      <c r="J64" s="10">
        <f t="shared" si="23"/>
        <v>44091</v>
      </c>
      <c r="K64" s="11">
        <f t="shared" si="32"/>
        <v>44091</v>
      </c>
      <c r="L64" s="8"/>
      <c r="M64" s="9" t="str">
        <f t="shared" si="24"/>
        <v/>
      </c>
      <c r="N64" s="10">
        <f t="shared" si="25"/>
        <v>44121</v>
      </c>
      <c r="O64" s="11">
        <f t="shared" si="33"/>
        <v>44121</v>
      </c>
      <c r="P64" s="8"/>
      <c r="Q64" s="9" t="str">
        <f t="shared" si="26"/>
        <v/>
      </c>
      <c r="R64" s="10">
        <f t="shared" si="27"/>
        <v>44152</v>
      </c>
      <c r="S64" s="11">
        <f t="shared" si="34"/>
        <v>44152</v>
      </c>
      <c r="T64" s="8"/>
      <c r="U64" s="9" t="str">
        <f t="shared" si="28"/>
        <v/>
      </c>
      <c r="V64" s="10">
        <f t="shared" si="29"/>
        <v>44182</v>
      </c>
      <c r="W64" s="11">
        <f t="shared" si="35"/>
        <v>44182</v>
      </c>
    </row>
    <row r="65" spans="1:23" x14ac:dyDescent="0.25">
      <c r="A65" s="9" t="str">
        <f t="shared" si="18"/>
        <v/>
      </c>
      <c r="B65" s="10">
        <f t="shared" si="19"/>
        <v>44030</v>
      </c>
      <c r="C65" s="11">
        <f t="shared" si="30"/>
        <v>44030</v>
      </c>
      <c r="D65" s="8"/>
      <c r="E65" s="9" t="str">
        <f t="shared" si="20"/>
        <v/>
      </c>
      <c r="F65" s="10">
        <f t="shared" si="21"/>
        <v>44061</v>
      </c>
      <c r="G65" s="11">
        <f t="shared" si="31"/>
        <v>44061</v>
      </c>
      <c r="H65" s="8"/>
      <c r="I65" s="9" t="str">
        <f t="shared" si="22"/>
        <v/>
      </c>
      <c r="J65" s="10">
        <f t="shared" si="23"/>
        <v>44092</v>
      </c>
      <c r="K65" s="11">
        <f t="shared" si="32"/>
        <v>44092</v>
      </c>
      <c r="L65" s="8"/>
      <c r="M65" s="9" t="str">
        <f t="shared" si="24"/>
        <v/>
      </c>
      <c r="N65" s="10">
        <f t="shared" si="25"/>
        <v>44122</v>
      </c>
      <c r="O65" s="11">
        <f t="shared" si="33"/>
        <v>44122</v>
      </c>
      <c r="P65" s="8"/>
      <c r="Q65" s="9" t="str">
        <f t="shared" si="26"/>
        <v/>
      </c>
      <c r="R65" s="10">
        <f t="shared" si="27"/>
        <v>44153</v>
      </c>
      <c r="S65" s="11">
        <f t="shared" si="34"/>
        <v>44153</v>
      </c>
      <c r="T65" s="8"/>
      <c r="U65" s="9" t="str">
        <f t="shared" si="28"/>
        <v/>
      </c>
      <c r="V65" s="10">
        <f t="shared" si="29"/>
        <v>44183</v>
      </c>
      <c r="W65" s="11">
        <f t="shared" si="35"/>
        <v>44183</v>
      </c>
    </row>
    <row r="66" spans="1:23" x14ac:dyDescent="0.25">
      <c r="A66" s="9" t="str">
        <f t="shared" si="18"/>
        <v/>
      </c>
      <c r="B66" s="10">
        <f t="shared" si="19"/>
        <v>44031</v>
      </c>
      <c r="C66" s="11">
        <f t="shared" si="30"/>
        <v>44031</v>
      </c>
      <c r="D66" s="8"/>
      <c r="E66" s="9" t="str">
        <f t="shared" si="20"/>
        <v/>
      </c>
      <c r="F66" s="10">
        <f t="shared" si="21"/>
        <v>44062</v>
      </c>
      <c r="G66" s="11">
        <f t="shared" si="31"/>
        <v>44062</v>
      </c>
      <c r="H66" s="8"/>
      <c r="I66" s="9" t="str">
        <f t="shared" si="22"/>
        <v/>
      </c>
      <c r="J66" s="10">
        <f t="shared" si="23"/>
        <v>44093</v>
      </c>
      <c r="K66" s="11">
        <f t="shared" si="32"/>
        <v>44093</v>
      </c>
      <c r="L66" s="8"/>
      <c r="M66" s="9">
        <f t="shared" si="24"/>
        <v>43</v>
      </c>
      <c r="N66" s="10">
        <f t="shared" si="25"/>
        <v>44123</v>
      </c>
      <c r="O66" s="11">
        <f t="shared" si="33"/>
        <v>44123</v>
      </c>
      <c r="P66" s="8"/>
      <c r="Q66" s="9" t="str">
        <f t="shared" si="26"/>
        <v/>
      </c>
      <c r="R66" s="10">
        <f t="shared" si="27"/>
        <v>44154</v>
      </c>
      <c r="S66" s="11">
        <f t="shared" si="34"/>
        <v>44154</v>
      </c>
      <c r="T66" s="8"/>
      <c r="U66" s="9" t="str">
        <f t="shared" si="28"/>
        <v/>
      </c>
      <c r="V66" s="10">
        <f t="shared" si="29"/>
        <v>44184</v>
      </c>
      <c r="W66" s="11">
        <f t="shared" si="35"/>
        <v>44184</v>
      </c>
    </row>
    <row r="67" spans="1:23" x14ac:dyDescent="0.25">
      <c r="A67" s="9">
        <f t="shared" si="18"/>
        <v>30</v>
      </c>
      <c r="B67" s="10">
        <f t="shared" si="19"/>
        <v>44032</v>
      </c>
      <c r="C67" s="11">
        <f t="shared" si="30"/>
        <v>44032</v>
      </c>
      <c r="D67" s="8"/>
      <c r="E67" s="9" t="str">
        <f t="shared" si="20"/>
        <v/>
      </c>
      <c r="F67" s="10">
        <f t="shared" si="21"/>
        <v>44063</v>
      </c>
      <c r="G67" s="11">
        <f t="shared" si="31"/>
        <v>44063</v>
      </c>
      <c r="H67" s="8"/>
      <c r="I67" s="9" t="str">
        <f t="shared" si="22"/>
        <v/>
      </c>
      <c r="J67" s="10">
        <f t="shared" si="23"/>
        <v>44094</v>
      </c>
      <c r="K67" s="11">
        <f t="shared" si="32"/>
        <v>44094</v>
      </c>
      <c r="L67" s="8"/>
      <c r="M67" s="9" t="str">
        <f t="shared" si="24"/>
        <v/>
      </c>
      <c r="N67" s="10">
        <f t="shared" si="25"/>
        <v>44124</v>
      </c>
      <c r="O67" s="11">
        <f t="shared" si="33"/>
        <v>44124</v>
      </c>
      <c r="P67" s="8"/>
      <c r="Q67" s="9" t="str">
        <f t="shared" si="26"/>
        <v/>
      </c>
      <c r="R67" s="10">
        <f t="shared" si="27"/>
        <v>44155</v>
      </c>
      <c r="S67" s="11">
        <f t="shared" si="34"/>
        <v>44155</v>
      </c>
      <c r="T67" s="8"/>
      <c r="U67" s="9" t="str">
        <f t="shared" si="28"/>
        <v/>
      </c>
      <c r="V67" s="10">
        <f t="shared" si="29"/>
        <v>44185</v>
      </c>
      <c r="W67" s="11">
        <f t="shared" si="35"/>
        <v>44185</v>
      </c>
    </row>
    <row r="68" spans="1:23" x14ac:dyDescent="0.25">
      <c r="A68" s="9" t="str">
        <f t="shared" si="18"/>
        <v/>
      </c>
      <c r="B68" s="10">
        <f t="shared" si="19"/>
        <v>44033</v>
      </c>
      <c r="C68" s="11">
        <f t="shared" si="30"/>
        <v>44033</v>
      </c>
      <c r="D68" s="8"/>
      <c r="E68" s="9" t="str">
        <f t="shared" si="20"/>
        <v/>
      </c>
      <c r="F68" s="10">
        <f t="shared" si="21"/>
        <v>44064</v>
      </c>
      <c r="G68" s="11">
        <f t="shared" si="31"/>
        <v>44064</v>
      </c>
      <c r="H68" s="8"/>
      <c r="I68" s="9">
        <f t="shared" si="22"/>
        <v>39</v>
      </c>
      <c r="J68" s="10">
        <f t="shared" si="23"/>
        <v>44095</v>
      </c>
      <c r="K68" s="11">
        <f t="shared" si="32"/>
        <v>44095</v>
      </c>
      <c r="L68" s="8"/>
      <c r="M68" s="9" t="str">
        <f t="shared" si="24"/>
        <v/>
      </c>
      <c r="N68" s="10">
        <f t="shared" si="25"/>
        <v>44125</v>
      </c>
      <c r="O68" s="11">
        <f t="shared" si="33"/>
        <v>44125</v>
      </c>
      <c r="P68" s="8"/>
      <c r="Q68" s="9" t="str">
        <f t="shared" si="26"/>
        <v/>
      </c>
      <c r="R68" s="10">
        <f t="shared" si="27"/>
        <v>44156</v>
      </c>
      <c r="S68" s="11">
        <f t="shared" si="34"/>
        <v>44156</v>
      </c>
      <c r="T68" s="8"/>
      <c r="U68" s="9">
        <f t="shared" si="28"/>
        <v>52</v>
      </c>
      <c r="V68" s="10">
        <f t="shared" si="29"/>
        <v>44186</v>
      </c>
      <c r="W68" s="11">
        <f t="shared" si="35"/>
        <v>44186</v>
      </c>
    </row>
    <row r="69" spans="1:23" x14ac:dyDescent="0.25">
      <c r="A69" s="9" t="str">
        <f t="shared" si="18"/>
        <v/>
      </c>
      <c r="B69" s="10">
        <f t="shared" si="19"/>
        <v>44034</v>
      </c>
      <c r="C69" s="11">
        <f t="shared" si="30"/>
        <v>44034</v>
      </c>
      <c r="D69" s="8"/>
      <c r="E69" s="9" t="str">
        <f t="shared" si="20"/>
        <v/>
      </c>
      <c r="F69" s="10">
        <f t="shared" si="21"/>
        <v>44065</v>
      </c>
      <c r="G69" s="11">
        <f t="shared" si="31"/>
        <v>44065</v>
      </c>
      <c r="H69" s="8"/>
      <c r="I69" s="9" t="str">
        <f t="shared" si="22"/>
        <v/>
      </c>
      <c r="J69" s="10">
        <f t="shared" si="23"/>
        <v>44096</v>
      </c>
      <c r="K69" s="11">
        <f t="shared" si="32"/>
        <v>44096</v>
      </c>
      <c r="L69" s="8"/>
      <c r="M69" s="9" t="str">
        <f t="shared" si="24"/>
        <v/>
      </c>
      <c r="N69" s="10">
        <f t="shared" si="25"/>
        <v>44126</v>
      </c>
      <c r="O69" s="11">
        <f t="shared" si="33"/>
        <v>44126</v>
      </c>
      <c r="P69" s="8"/>
      <c r="Q69" s="9" t="str">
        <f t="shared" si="26"/>
        <v/>
      </c>
      <c r="R69" s="10">
        <f t="shared" si="27"/>
        <v>44157</v>
      </c>
      <c r="S69" s="11">
        <f t="shared" si="34"/>
        <v>44157</v>
      </c>
      <c r="T69" s="8"/>
      <c r="U69" s="9" t="str">
        <f t="shared" si="28"/>
        <v/>
      </c>
      <c r="V69" s="10">
        <f t="shared" si="29"/>
        <v>44187</v>
      </c>
      <c r="W69" s="11">
        <f t="shared" si="35"/>
        <v>44187</v>
      </c>
    </row>
    <row r="70" spans="1:23" x14ac:dyDescent="0.25">
      <c r="A70" s="9" t="str">
        <f t="shared" si="18"/>
        <v/>
      </c>
      <c r="B70" s="10">
        <f t="shared" si="19"/>
        <v>44035</v>
      </c>
      <c r="C70" s="11">
        <f t="shared" si="30"/>
        <v>44035</v>
      </c>
      <c r="D70" s="8"/>
      <c r="E70" s="9" t="str">
        <f t="shared" si="20"/>
        <v/>
      </c>
      <c r="F70" s="10">
        <f t="shared" si="21"/>
        <v>44066</v>
      </c>
      <c r="G70" s="11">
        <f t="shared" si="31"/>
        <v>44066</v>
      </c>
      <c r="H70" s="8"/>
      <c r="I70" s="9" t="str">
        <f t="shared" si="22"/>
        <v/>
      </c>
      <c r="J70" s="10">
        <f t="shared" si="23"/>
        <v>44097</v>
      </c>
      <c r="K70" s="11">
        <f t="shared" si="32"/>
        <v>44097</v>
      </c>
      <c r="L70" s="8"/>
      <c r="M70" s="9" t="str">
        <f t="shared" si="24"/>
        <v/>
      </c>
      <c r="N70" s="10">
        <f t="shared" si="25"/>
        <v>44127</v>
      </c>
      <c r="O70" s="11">
        <f t="shared" si="33"/>
        <v>44127</v>
      </c>
      <c r="P70" s="8"/>
      <c r="Q70" s="9">
        <f t="shared" si="26"/>
        <v>48</v>
      </c>
      <c r="R70" s="10">
        <f t="shared" si="27"/>
        <v>44158</v>
      </c>
      <c r="S70" s="11">
        <f t="shared" si="34"/>
        <v>44158</v>
      </c>
      <c r="T70" s="8"/>
      <c r="U70" s="9" t="str">
        <f t="shared" si="28"/>
        <v/>
      </c>
      <c r="V70" s="10">
        <f t="shared" si="29"/>
        <v>44188</v>
      </c>
      <c r="W70" s="11">
        <f t="shared" si="35"/>
        <v>44188</v>
      </c>
    </row>
    <row r="71" spans="1:23" x14ac:dyDescent="0.25">
      <c r="A71" s="9" t="str">
        <f t="shared" si="18"/>
        <v/>
      </c>
      <c r="B71" s="10">
        <f t="shared" si="19"/>
        <v>44036</v>
      </c>
      <c r="C71" s="11">
        <f t="shared" si="30"/>
        <v>44036</v>
      </c>
      <c r="D71" s="8"/>
      <c r="E71" s="9">
        <f t="shared" si="20"/>
        <v>35</v>
      </c>
      <c r="F71" s="10">
        <f t="shared" si="21"/>
        <v>44067</v>
      </c>
      <c r="G71" s="11">
        <f t="shared" si="31"/>
        <v>44067</v>
      </c>
      <c r="H71" s="8"/>
      <c r="I71" s="9" t="str">
        <f t="shared" si="22"/>
        <v/>
      </c>
      <c r="J71" s="10">
        <f t="shared" si="23"/>
        <v>44098</v>
      </c>
      <c r="K71" s="11">
        <f t="shared" si="32"/>
        <v>44098</v>
      </c>
      <c r="L71" s="8"/>
      <c r="M71" s="9" t="str">
        <f t="shared" si="24"/>
        <v/>
      </c>
      <c r="N71" s="10">
        <f t="shared" si="25"/>
        <v>44128</v>
      </c>
      <c r="O71" s="11">
        <f t="shared" si="33"/>
        <v>44128</v>
      </c>
      <c r="P71" s="8"/>
      <c r="Q71" s="9" t="str">
        <f t="shared" si="26"/>
        <v/>
      </c>
      <c r="R71" s="10">
        <f t="shared" si="27"/>
        <v>44159</v>
      </c>
      <c r="S71" s="11">
        <f t="shared" si="34"/>
        <v>44159</v>
      </c>
      <c r="T71" s="8"/>
      <c r="U71" s="9" t="str">
        <f t="shared" si="28"/>
        <v/>
      </c>
      <c r="V71" s="10">
        <f t="shared" si="29"/>
        <v>44189</v>
      </c>
      <c r="W71" s="11">
        <f t="shared" si="35"/>
        <v>44189</v>
      </c>
    </row>
    <row r="72" spans="1:23" x14ac:dyDescent="0.25">
      <c r="A72" s="9" t="str">
        <f t="shared" si="18"/>
        <v/>
      </c>
      <c r="B72" s="10">
        <f t="shared" si="19"/>
        <v>44037</v>
      </c>
      <c r="C72" s="11">
        <f t="shared" si="30"/>
        <v>44037</v>
      </c>
      <c r="D72" s="8"/>
      <c r="E72" s="9" t="str">
        <f t="shared" si="20"/>
        <v/>
      </c>
      <c r="F72" s="10">
        <f t="shared" si="21"/>
        <v>44068</v>
      </c>
      <c r="G72" s="11">
        <f t="shared" si="31"/>
        <v>44068</v>
      </c>
      <c r="H72" s="8"/>
      <c r="I72" s="9" t="str">
        <f t="shared" si="22"/>
        <v/>
      </c>
      <c r="J72" s="10">
        <f t="shared" si="23"/>
        <v>44099</v>
      </c>
      <c r="K72" s="11">
        <f t="shared" si="32"/>
        <v>44099</v>
      </c>
      <c r="L72" s="8"/>
      <c r="M72" s="9" t="str">
        <f t="shared" si="24"/>
        <v/>
      </c>
      <c r="N72" s="10">
        <f t="shared" si="25"/>
        <v>44129</v>
      </c>
      <c r="O72" s="11">
        <f t="shared" si="33"/>
        <v>44129</v>
      </c>
      <c r="P72" s="8"/>
      <c r="Q72" s="9" t="str">
        <f t="shared" si="26"/>
        <v/>
      </c>
      <c r="R72" s="10">
        <f t="shared" si="27"/>
        <v>44160</v>
      </c>
      <c r="S72" s="11">
        <f t="shared" si="34"/>
        <v>44160</v>
      </c>
      <c r="T72" s="8"/>
      <c r="U72" s="9" t="str">
        <f t="shared" si="28"/>
        <v/>
      </c>
      <c r="V72" s="10">
        <f t="shared" si="29"/>
        <v>44190</v>
      </c>
      <c r="W72" s="11">
        <f t="shared" si="35"/>
        <v>44190</v>
      </c>
    </row>
    <row r="73" spans="1:23" x14ac:dyDescent="0.25">
      <c r="A73" s="9" t="str">
        <f t="shared" si="18"/>
        <v/>
      </c>
      <c r="B73" s="10">
        <f t="shared" si="19"/>
        <v>44038</v>
      </c>
      <c r="C73" s="11">
        <f t="shared" si="30"/>
        <v>44038</v>
      </c>
      <c r="D73" s="8"/>
      <c r="E73" s="9" t="str">
        <f t="shared" si="20"/>
        <v/>
      </c>
      <c r="F73" s="10">
        <f t="shared" si="21"/>
        <v>44069</v>
      </c>
      <c r="G73" s="11">
        <f t="shared" si="31"/>
        <v>44069</v>
      </c>
      <c r="H73" s="8"/>
      <c r="I73" s="9" t="str">
        <f t="shared" si="22"/>
        <v/>
      </c>
      <c r="J73" s="10">
        <f t="shared" si="23"/>
        <v>44100</v>
      </c>
      <c r="K73" s="11">
        <f t="shared" si="32"/>
        <v>44100</v>
      </c>
      <c r="L73" s="8"/>
      <c r="M73" s="9">
        <f t="shared" si="24"/>
        <v>44</v>
      </c>
      <c r="N73" s="10">
        <f t="shared" si="25"/>
        <v>44130</v>
      </c>
      <c r="O73" s="11">
        <f t="shared" si="33"/>
        <v>44130</v>
      </c>
      <c r="P73" s="8"/>
      <c r="Q73" s="9" t="str">
        <f t="shared" si="26"/>
        <v/>
      </c>
      <c r="R73" s="10">
        <f t="shared" si="27"/>
        <v>44161</v>
      </c>
      <c r="S73" s="11">
        <f t="shared" si="34"/>
        <v>44161</v>
      </c>
      <c r="T73" s="8"/>
      <c r="U73" s="9" t="str">
        <f t="shared" si="28"/>
        <v/>
      </c>
      <c r="V73" s="10">
        <f t="shared" si="29"/>
        <v>44191</v>
      </c>
      <c r="W73" s="11">
        <f t="shared" si="35"/>
        <v>44191</v>
      </c>
    </row>
    <row r="74" spans="1:23" x14ac:dyDescent="0.25">
      <c r="A74" s="9">
        <f t="shared" si="18"/>
        <v>31</v>
      </c>
      <c r="B74" s="10">
        <f t="shared" si="19"/>
        <v>44039</v>
      </c>
      <c r="C74" s="11">
        <f t="shared" si="30"/>
        <v>44039</v>
      </c>
      <c r="D74" s="8"/>
      <c r="E74" s="9" t="str">
        <f t="shared" si="20"/>
        <v/>
      </c>
      <c r="F74" s="10">
        <f t="shared" si="21"/>
        <v>44070</v>
      </c>
      <c r="G74" s="11">
        <f t="shared" si="31"/>
        <v>44070</v>
      </c>
      <c r="H74" s="8"/>
      <c r="I74" s="9" t="str">
        <f t="shared" si="22"/>
        <v/>
      </c>
      <c r="J74" s="10">
        <f t="shared" si="23"/>
        <v>44101</v>
      </c>
      <c r="K74" s="11">
        <f t="shared" si="32"/>
        <v>44101</v>
      </c>
      <c r="L74" s="8"/>
      <c r="M74" s="9" t="str">
        <f t="shared" si="24"/>
        <v/>
      </c>
      <c r="N74" s="10">
        <f t="shared" si="25"/>
        <v>44131</v>
      </c>
      <c r="O74" s="11">
        <f t="shared" si="33"/>
        <v>44131</v>
      </c>
      <c r="P74" s="8"/>
      <c r="Q74" s="9" t="str">
        <f t="shared" si="26"/>
        <v/>
      </c>
      <c r="R74" s="10">
        <f t="shared" si="27"/>
        <v>44162</v>
      </c>
      <c r="S74" s="11">
        <f t="shared" si="34"/>
        <v>44162</v>
      </c>
      <c r="T74" s="8"/>
      <c r="U74" s="9" t="str">
        <f t="shared" si="28"/>
        <v/>
      </c>
      <c r="V74" s="10">
        <f t="shared" si="29"/>
        <v>44192</v>
      </c>
      <c r="W74" s="11">
        <f t="shared" si="35"/>
        <v>44192</v>
      </c>
    </row>
    <row r="75" spans="1:23" x14ac:dyDescent="0.25">
      <c r="A75" s="9" t="str">
        <f t="shared" si="18"/>
        <v/>
      </c>
      <c r="B75" s="10">
        <f t="shared" si="19"/>
        <v>44040</v>
      </c>
      <c r="C75" s="11">
        <f t="shared" si="30"/>
        <v>44040</v>
      </c>
      <c r="D75" s="8"/>
      <c r="E75" s="9" t="str">
        <f t="shared" si="20"/>
        <v/>
      </c>
      <c r="F75" s="10">
        <f t="shared" si="21"/>
        <v>44071</v>
      </c>
      <c r="G75" s="11">
        <f t="shared" si="31"/>
        <v>44071</v>
      </c>
      <c r="H75" s="8"/>
      <c r="I75" s="9">
        <f t="shared" si="22"/>
        <v>40</v>
      </c>
      <c r="J75" s="10">
        <f t="shared" si="23"/>
        <v>44102</v>
      </c>
      <c r="K75" s="11">
        <f t="shared" si="32"/>
        <v>44102</v>
      </c>
      <c r="L75" s="8"/>
      <c r="M75" s="9" t="str">
        <f t="shared" si="24"/>
        <v/>
      </c>
      <c r="N75" s="10">
        <f t="shared" si="25"/>
        <v>44132</v>
      </c>
      <c r="O75" s="11">
        <f t="shared" si="33"/>
        <v>44132</v>
      </c>
      <c r="P75" s="8"/>
      <c r="Q75" s="9" t="str">
        <f t="shared" si="26"/>
        <v/>
      </c>
      <c r="R75" s="10">
        <f t="shared" si="27"/>
        <v>44163</v>
      </c>
      <c r="S75" s="11">
        <f t="shared" si="34"/>
        <v>44163</v>
      </c>
      <c r="T75" s="8"/>
      <c r="U75" s="9">
        <f t="shared" si="28"/>
        <v>53</v>
      </c>
      <c r="V75" s="10">
        <f t="shared" si="29"/>
        <v>44193</v>
      </c>
      <c r="W75" s="11">
        <f t="shared" si="35"/>
        <v>44193</v>
      </c>
    </row>
    <row r="76" spans="1:23" x14ac:dyDescent="0.25">
      <c r="A76" s="9" t="str">
        <f t="shared" si="18"/>
        <v/>
      </c>
      <c r="B76" s="10">
        <f t="shared" si="19"/>
        <v>44041</v>
      </c>
      <c r="C76" s="11">
        <f t="shared" si="30"/>
        <v>44041</v>
      </c>
      <c r="D76" s="8"/>
      <c r="E76" s="9" t="str">
        <f t="shared" si="20"/>
        <v/>
      </c>
      <c r="F76" s="10">
        <f t="shared" si="21"/>
        <v>44072</v>
      </c>
      <c r="G76" s="11">
        <f t="shared" si="31"/>
        <v>44072</v>
      </c>
      <c r="H76" s="8"/>
      <c r="I76" s="9" t="str">
        <f t="shared" si="22"/>
        <v/>
      </c>
      <c r="J76" s="10">
        <f t="shared" si="23"/>
        <v>44103</v>
      </c>
      <c r="K76" s="11">
        <f t="shared" si="32"/>
        <v>44103</v>
      </c>
      <c r="L76" s="8"/>
      <c r="M76" s="9" t="str">
        <f t="shared" si="24"/>
        <v/>
      </c>
      <c r="N76" s="10">
        <f t="shared" si="25"/>
        <v>44133</v>
      </c>
      <c r="O76" s="11">
        <f t="shared" si="33"/>
        <v>44133</v>
      </c>
      <c r="P76" s="8"/>
      <c r="Q76" s="9" t="str">
        <f t="shared" si="26"/>
        <v/>
      </c>
      <c r="R76" s="10">
        <f t="shared" si="27"/>
        <v>44164</v>
      </c>
      <c r="S76" s="11">
        <f t="shared" si="34"/>
        <v>44164</v>
      </c>
      <c r="T76" s="8"/>
      <c r="U76" s="9" t="str">
        <f t="shared" si="28"/>
        <v/>
      </c>
      <c r="V76" s="10">
        <f t="shared" si="29"/>
        <v>44194</v>
      </c>
      <c r="W76" s="11">
        <f t="shared" si="35"/>
        <v>44194</v>
      </c>
    </row>
    <row r="77" spans="1:23" x14ac:dyDescent="0.25">
      <c r="A77" s="9" t="str">
        <f t="shared" si="18"/>
        <v/>
      </c>
      <c r="B77" s="10">
        <f t="shared" si="19"/>
        <v>44042</v>
      </c>
      <c r="C77" s="11">
        <f t="shared" si="30"/>
        <v>44042</v>
      </c>
      <c r="D77" s="8"/>
      <c r="E77" s="9" t="str">
        <f t="shared" si="20"/>
        <v/>
      </c>
      <c r="F77" s="10">
        <f t="shared" si="21"/>
        <v>44073</v>
      </c>
      <c r="G77" s="11">
        <f t="shared" si="31"/>
        <v>44073</v>
      </c>
      <c r="H77" s="8"/>
      <c r="I77" s="9" t="str">
        <f t="shared" si="22"/>
        <v/>
      </c>
      <c r="J77" s="10">
        <f t="shared" si="23"/>
        <v>44104</v>
      </c>
      <c r="K77" s="11">
        <f t="shared" si="32"/>
        <v>44104</v>
      </c>
      <c r="L77" s="8"/>
      <c r="M77" s="9" t="str">
        <f t="shared" si="24"/>
        <v/>
      </c>
      <c r="N77" s="10">
        <f t="shared" si="25"/>
        <v>44134</v>
      </c>
      <c r="O77" s="11">
        <f t="shared" si="33"/>
        <v>44134</v>
      </c>
      <c r="P77" s="8"/>
      <c r="Q77" s="9">
        <f t="shared" si="26"/>
        <v>49</v>
      </c>
      <c r="R77" s="10">
        <f t="shared" si="27"/>
        <v>44165</v>
      </c>
      <c r="S77" s="11">
        <f t="shared" si="34"/>
        <v>44165</v>
      </c>
      <c r="T77" s="8"/>
      <c r="U77" s="9" t="str">
        <f t="shared" si="28"/>
        <v/>
      </c>
      <c r="V77" s="10">
        <f t="shared" si="29"/>
        <v>44195</v>
      </c>
      <c r="W77" s="11">
        <f t="shared" si="35"/>
        <v>44195</v>
      </c>
    </row>
    <row r="78" spans="1:23" x14ac:dyDescent="0.25">
      <c r="A78" s="9" t="str">
        <f t="shared" si="18"/>
        <v/>
      </c>
      <c r="B78" s="10">
        <f t="shared" si="19"/>
        <v>44043</v>
      </c>
      <c r="C78" s="11">
        <f t="shared" si="30"/>
        <v>44043</v>
      </c>
      <c r="D78" s="93"/>
      <c r="E78" s="9">
        <f t="shared" si="20"/>
        <v>36</v>
      </c>
      <c r="F78" s="10">
        <f t="shared" si="21"/>
        <v>44074</v>
      </c>
      <c r="G78" s="11">
        <f t="shared" si="31"/>
        <v>44074</v>
      </c>
      <c r="H78" s="93"/>
      <c r="I78" s="9" t="str">
        <f t="shared" si="22"/>
        <v/>
      </c>
      <c r="J78" s="10" t="str">
        <f t="shared" si="23"/>
        <v/>
      </c>
      <c r="K78" s="11" t="str">
        <f t="shared" si="32"/>
        <v/>
      </c>
      <c r="L78" s="93"/>
      <c r="M78" s="9" t="str">
        <f t="shared" si="24"/>
        <v/>
      </c>
      <c r="N78" s="10">
        <f t="shared" si="25"/>
        <v>44135</v>
      </c>
      <c r="O78" s="11">
        <f t="shared" si="33"/>
        <v>44135</v>
      </c>
      <c r="P78" s="93"/>
      <c r="Q78" s="9" t="str">
        <f t="shared" si="26"/>
        <v/>
      </c>
      <c r="R78" s="10" t="str">
        <f t="shared" si="27"/>
        <v/>
      </c>
      <c r="S78" s="11" t="str">
        <f t="shared" si="34"/>
        <v/>
      </c>
      <c r="T78" s="93"/>
      <c r="U78" s="9" t="str">
        <f t="shared" si="28"/>
        <v/>
      </c>
      <c r="V78" s="10">
        <f t="shared" si="29"/>
        <v>44196</v>
      </c>
      <c r="W78" s="11">
        <f t="shared" si="35"/>
        <v>44196</v>
      </c>
    </row>
    <row r="79" spans="1:23" x14ac:dyDescent="0.25">
      <c r="C79" s="1"/>
      <c r="D79" s="1"/>
    </row>
  </sheetData>
  <mergeCells count="12">
    <mergeCell ref="V47:W47"/>
    <mergeCell ref="B8:C8"/>
    <mergeCell ref="F8:G8"/>
    <mergeCell ref="J8:K8"/>
    <mergeCell ref="N8:O8"/>
    <mergeCell ref="R8:S8"/>
    <mergeCell ref="V8:W8"/>
    <mergeCell ref="B47:C47"/>
    <mergeCell ref="F47:G47"/>
    <mergeCell ref="J47:K47"/>
    <mergeCell ref="N47:O47"/>
    <mergeCell ref="R47:S47"/>
  </mergeCells>
  <conditionalFormatting sqref="B9:D39">
    <cfRule type="expression" dxfId="182" priority="27">
      <formula>AND(WEEKDAY(B9,2)&gt;5,ISNUMBER(B9))</formula>
    </cfRule>
  </conditionalFormatting>
  <conditionalFormatting sqref="N9:P39">
    <cfRule type="expression" dxfId="181" priority="24">
      <formula>AND(WEEKDAY(N9,2)&gt;5,ISNUMBER(N9))</formula>
    </cfRule>
  </conditionalFormatting>
  <conditionalFormatting sqref="F9:H39">
    <cfRule type="expression" dxfId="180" priority="26">
      <formula>AND(WEEKDAY(F9,2)&gt;5,ISNUMBER(F9))</formula>
    </cfRule>
  </conditionalFormatting>
  <conditionalFormatting sqref="J9:L39">
    <cfRule type="expression" dxfId="179" priority="25">
      <formula>AND(WEEKDAY(J9,2)&gt;5,ISNUMBER(J9))</formula>
    </cfRule>
  </conditionalFormatting>
  <conditionalFormatting sqref="V9:W39">
    <cfRule type="expression" dxfId="178" priority="22">
      <formula>AND(WEEKDAY(V9,2)&gt;5,ISNUMBER(V9))</formula>
    </cfRule>
  </conditionalFormatting>
  <conditionalFormatting sqref="R9:T39">
    <cfRule type="expression" dxfId="177" priority="23">
      <formula>AND(WEEKDAY(R9,2)&gt;5,ISNUMBER(R9))</formula>
    </cfRule>
  </conditionalFormatting>
  <conditionalFormatting sqref="V48:W78">
    <cfRule type="expression" dxfId="176" priority="16">
      <formula>AND(WEEKDAY(V48,2)&gt;5,ISNUMBER(V48))</formula>
    </cfRule>
  </conditionalFormatting>
  <conditionalFormatting sqref="B48:D78">
    <cfRule type="expression" dxfId="175" priority="21">
      <formula>AND(WEEKDAY(B48,2)&gt;5,ISNUMBER(B48))</formula>
    </cfRule>
  </conditionalFormatting>
  <conditionalFormatting sqref="N48:P78">
    <cfRule type="expression" dxfId="174" priority="18">
      <formula>AND(WEEKDAY(N48,2)&gt;5,ISNUMBER(N48))</formula>
    </cfRule>
  </conditionalFormatting>
  <conditionalFormatting sqref="F48:H78">
    <cfRule type="expression" dxfId="173" priority="20">
      <formula>AND(WEEKDAY(F48,2)&gt;5,ISNUMBER(F48))</formula>
    </cfRule>
  </conditionalFormatting>
  <conditionalFormatting sqref="J48:L78">
    <cfRule type="expression" dxfId="172" priority="19">
      <formula>AND(WEEKDAY(J48,2)&gt;5,ISNUMBER(J48))</formula>
    </cfRule>
  </conditionalFormatting>
  <conditionalFormatting sqref="R48:T78">
    <cfRule type="expression" dxfId="171" priority="17">
      <formula>AND(WEEKDAY(R48,2)&gt;5,ISNUMBER(R48))</formula>
    </cfRule>
  </conditionalFormatting>
  <pageMargins left="0.7" right="0.7" top="0.75" bottom="0.75" header="0.3" footer="0.3"/>
  <pageSetup paperSize="9" scale="81" fitToHeight="0" orientation="landscape" horizontalDpi="0" verticalDpi="0" r:id="rId1"/>
  <rowBreaks count="1" manualBreakCount="1">
    <brk id="39" max="22" man="1"/>
  </rowBreaks>
  <colBreaks count="1" manualBreakCount="1">
    <brk id="23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324D79F8-DC04-49C9-8476-ACEC25AF3FD2}">
            <xm:f>VLOOKUP(V9:W9,Tabelle1!$B$3:$B$21,1,0)</xm:f>
            <x14:dxf>
              <font>
                <b/>
                <i val="0"/>
              </font>
              <fill>
                <patternFill>
                  <bgColor theme="2" tint="-9.9948118533890809E-2"/>
                </patternFill>
              </fill>
            </x14:dxf>
          </x14:cfRule>
          <xm:sqref>V9:W39</xm:sqref>
        </x14:conditionalFormatting>
        <x14:conditionalFormatting xmlns:xm="http://schemas.microsoft.com/office/excel/2006/main">
          <x14:cfRule type="expression" priority="1" id="{761BE96F-EA75-488D-9840-4C6A9EAE1C6D}">
            <xm:f>VLOOKUP(V48:W48,Tabelle1!$B$3:$B$21,1,0)</xm:f>
            <x14:dxf>
              <font>
                <b/>
                <i val="0"/>
              </font>
              <fill>
                <patternFill>
                  <bgColor theme="2" tint="-9.9948118533890809E-2"/>
                </patternFill>
              </fill>
            </x14:dxf>
          </x14:cfRule>
          <xm:sqref>V48:W78</xm:sqref>
        </x14:conditionalFormatting>
        <x14:conditionalFormatting xmlns:xm="http://schemas.microsoft.com/office/excel/2006/main">
          <x14:cfRule type="expression" priority="14" id="{397EA716-6655-4CAB-82F3-17F23A509D8E}">
            <xm:f>VLOOKUP(B9:C9,Tabelle1!$B$3:$B$21,1,0)</xm:f>
            <x14:dxf>
              <font>
                <b/>
                <i val="0"/>
              </font>
              <fill>
                <patternFill>
                  <bgColor theme="2" tint="-9.9948118533890809E-2"/>
                </patternFill>
              </fill>
            </x14:dxf>
          </x14:cfRule>
          <xm:sqref>B9:C39</xm:sqref>
        </x14:conditionalFormatting>
        <x14:conditionalFormatting xmlns:xm="http://schemas.microsoft.com/office/excel/2006/main">
          <x14:cfRule type="expression" priority="13" id="{02A56B7D-7DEE-416D-9CE4-27490817DB71}">
            <xm:f>VLOOKUP(F9:G9,Tabelle1!$B$3:$B$21,1,0)</xm:f>
            <x14:dxf>
              <font>
                <b/>
                <i val="0"/>
              </font>
              <fill>
                <patternFill>
                  <bgColor theme="2"/>
                </patternFill>
              </fill>
            </x14:dxf>
          </x14:cfRule>
          <xm:sqref>F9:G39</xm:sqref>
        </x14:conditionalFormatting>
        <x14:conditionalFormatting xmlns:xm="http://schemas.microsoft.com/office/excel/2006/main">
          <x14:cfRule type="expression" priority="12" id="{F401A7A7-34D9-48A5-8B6C-56EFE408DA5A}">
            <xm:f>VLOOKUP(J9:K9,Tabelle1!$B$3:$B$21,1,0)</xm:f>
            <x14:dxf>
              <font>
                <b/>
                <i val="0"/>
              </font>
              <fill>
                <patternFill>
                  <bgColor theme="2" tint="-9.9948118533890809E-2"/>
                </patternFill>
              </fill>
            </x14:dxf>
          </x14:cfRule>
          <xm:sqref>J9:K39</xm:sqref>
        </x14:conditionalFormatting>
        <x14:conditionalFormatting xmlns:xm="http://schemas.microsoft.com/office/excel/2006/main">
          <x14:cfRule type="expression" priority="9" id="{6DC72061-3087-43ED-8606-10E32EFD3DC2}">
            <xm:f>VLOOKUP(N9:N9,Tabelle1!$B$3:$B$21,1,0)</xm:f>
            <x14:dxf>
              <font>
                <b/>
                <i val="0"/>
              </font>
              <fill>
                <patternFill>
                  <bgColor theme="2" tint="-9.9948118533890809E-2"/>
                </patternFill>
              </fill>
            </x14:dxf>
          </x14:cfRule>
          <xm:sqref>N9:O39</xm:sqref>
        </x14:conditionalFormatting>
        <x14:conditionalFormatting xmlns:xm="http://schemas.microsoft.com/office/excel/2006/main">
          <x14:cfRule type="expression" priority="8" id="{472C3B76-4C40-46DA-B1E0-ADFA100A4505}">
            <xm:f>VLOOKUP(R9:S9,Tabelle1!$B$3:$B$21,1,0)</xm:f>
            <x14:dxf>
              <font>
                <b/>
                <i val="0"/>
              </font>
              <fill>
                <patternFill>
                  <bgColor theme="2" tint="-9.9948118533890809E-2"/>
                </patternFill>
              </fill>
            </x14:dxf>
          </x14:cfRule>
          <xm:sqref>R9:S39</xm:sqref>
        </x14:conditionalFormatting>
        <x14:conditionalFormatting xmlns:xm="http://schemas.microsoft.com/office/excel/2006/main">
          <x14:cfRule type="expression" priority="6" id="{6D4954B1-1DF5-4897-83B4-A5E690C80C37}">
            <xm:f>VLOOKUP(B48:C48,Tabelle1!$B$3:$B$21,1,0)</xm:f>
            <x14:dxf>
              <font>
                <b/>
                <i val="0"/>
              </font>
              <fill>
                <patternFill>
                  <bgColor theme="2" tint="-9.9948118533890809E-2"/>
                </patternFill>
              </fill>
            </x14:dxf>
          </x14:cfRule>
          <xm:sqref>B48:C78</xm:sqref>
        </x14:conditionalFormatting>
        <x14:conditionalFormatting xmlns:xm="http://schemas.microsoft.com/office/excel/2006/main">
          <x14:cfRule type="expression" priority="5" id="{D7B18433-AE48-4D72-A189-7FC4C8111CF7}">
            <xm:f>VLOOKUP(F48:G48,Tabelle1!$B$3:$B$21,1,0)</xm:f>
            <x14:dxf>
              <font>
                <b/>
                <i val="0"/>
              </font>
              <fill>
                <patternFill>
                  <bgColor theme="2" tint="-9.9948118533890809E-2"/>
                </patternFill>
              </fill>
            </x14:dxf>
          </x14:cfRule>
          <xm:sqref>F48:G78</xm:sqref>
        </x14:conditionalFormatting>
        <x14:conditionalFormatting xmlns:xm="http://schemas.microsoft.com/office/excel/2006/main">
          <x14:cfRule type="expression" priority="4" id="{C42A0996-5D4B-4E3B-BBD7-3BF102695A07}">
            <xm:f>VLOOKUP(J48:K48,Tabelle1!$B$3:$B$21,1,0)</xm:f>
            <x14:dxf>
              <font>
                <b/>
                <i val="0"/>
              </font>
              <fill>
                <patternFill>
                  <bgColor theme="2" tint="-9.9948118533890809E-2"/>
                </patternFill>
              </fill>
            </x14:dxf>
          </x14:cfRule>
          <xm:sqref>J48:K78</xm:sqref>
        </x14:conditionalFormatting>
        <x14:conditionalFormatting xmlns:xm="http://schemas.microsoft.com/office/excel/2006/main">
          <x14:cfRule type="expression" priority="3" id="{DCB3894F-E736-48AD-B99F-9F214C924B21}">
            <xm:f>VLOOKUP(N48:O48,Tabelle1!$B$3:$B$21,1,0)</xm:f>
            <x14:dxf>
              <font>
                <b/>
                <i val="0"/>
              </font>
              <fill>
                <patternFill>
                  <bgColor theme="2" tint="-9.9948118533890809E-2"/>
                </patternFill>
              </fill>
            </x14:dxf>
          </x14:cfRule>
          <xm:sqref>N48:O78</xm:sqref>
        </x14:conditionalFormatting>
        <x14:conditionalFormatting xmlns:xm="http://schemas.microsoft.com/office/excel/2006/main">
          <x14:cfRule type="expression" priority="2" id="{3A3F17C6-34DF-483F-903A-541BE4425136}">
            <xm:f>VLOOKUP(R48:S48,Tabelle1!$B$3:$B$21,1,0)</xm:f>
            <x14:dxf>
              <font>
                <b/>
                <i val="0"/>
              </font>
              <fill>
                <patternFill>
                  <bgColor theme="2" tint="-9.9948118533890809E-2"/>
                </patternFill>
              </fill>
            </x14:dxf>
          </x14:cfRule>
          <xm:sqref>R48:S78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56"/>
  <sheetViews>
    <sheetView topLeftCell="A127" zoomScaleNormal="100" workbookViewId="0">
      <selection activeCell="A44" sqref="A44:C55"/>
    </sheetView>
  </sheetViews>
  <sheetFormatPr baseColWidth="10" defaultRowHeight="18.75" x14ac:dyDescent="0.3"/>
  <cols>
    <col min="3" max="3" width="24.5703125" customWidth="1"/>
    <col min="4" max="4" width="3.140625" customWidth="1"/>
    <col min="5" max="5" width="6.42578125" style="15" customWidth="1"/>
    <col min="6" max="6" width="5.42578125" style="17" customWidth="1"/>
    <col min="7" max="7" width="24" customWidth="1"/>
    <col min="8" max="8" width="8" style="17" customWidth="1"/>
    <col min="9" max="9" width="39" customWidth="1"/>
  </cols>
  <sheetData>
    <row r="1" spans="1:11" ht="39.950000000000003" customHeight="1" x14ac:dyDescent="0.5">
      <c r="A1" s="49" t="s">
        <v>7</v>
      </c>
      <c r="B1" s="50"/>
      <c r="C1" s="50"/>
      <c r="D1" s="50"/>
      <c r="E1" s="51"/>
      <c r="F1" s="52"/>
      <c r="G1" s="50"/>
      <c r="H1" s="96">
        <f>Tabelle1!$C$1</f>
        <v>2020</v>
      </c>
      <c r="I1" s="96"/>
      <c r="J1" s="16"/>
    </row>
    <row r="2" spans="1:11" ht="15" customHeight="1" x14ac:dyDescent="0.5">
      <c r="A2" s="49"/>
      <c r="B2" s="50"/>
      <c r="C2" s="50"/>
      <c r="D2" s="50"/>
      <c r="E2" s="51"/>
      <c r="F2" s="52"/>
      <c r="G2" s="50"/>
      <c r="H2" s="52"/>
      <c r="I2" s="50"/>
    </row>
    <row r="3" spans="1:11" ht="15" customHeight="1" x14ac:dyDescent="0.3">
      <c r="A3" s="50"/>
      <c r="B3" s="50"/>
      <c r="C3" s="50"/>
      <c r="D3" s="50"/>
      <c r="E3" s="51"/>
      <c r="F3" s="53"/>
      <c r="G3" s="54"/>
      <c r="H3" s="53">
        <v>1</v>
      </c>
      <c r="I3" s="50"/>
    </row>
    <row r="4" spans="1:11" x14ac:dyDescent="0.3">
      <c r="A4" s="50"/>
      <c r="B4" s="50"/>
      <c r="C4" s="50"/>
      <c r="D4" s="50"/>
      <c r="E4" s="51"/>
      <c r="F4" s="53"/>
      <c r="G4" s="55"/>
      <c r="H4" s="53"/>
      <c r="I4" s="50"/>
    </row>
    <row r="5" spans="1:11" x14ac:dyDescent="0.3">
      <c r="A5" s="50"/>
      <c r="B5" s="50"/>
      <c r="C5" s="50"/>
      <c r="D5" s="50"/>
      <c r="E5" s="51"/>
      <c r="F5" s="53">
        <f>DATE(H2,H3+1,1)-DATE(H2,H3,1)</f>
        <v>31</v>
      </c>
      <c r="G5" s="55"/>
      <c r="H5" s="53"/>
      <c r="I5" s="50"/>
    </row>
    <row r="6" spans="1:11" ht="30" customHeight="1" x14ac:dyDescent="0.35">
      <c r="A6" s="98"/>
      <c r="B6" s="98"/>
      <c r="C6" s="98"/>
      <c r="D6" s="18"/>
      <c r="E6" s="56"/>
      <c r="F6" s="97">
        <f>H7</f>
        <v>43831</v>
      </c>
      <c r="G6" s="97"/>
      <c r="H6" s="97"/>
      <c r="I6" s="22"/>
      <c r="J6" s="14"/>
      <c r="K6" s="14"/>
    </row>
    <row r="7" spans="1:11" ht="30" customHeight="1" x14ac:dyDescent="0.3">
      <c r="A7" s="98"/>
      <c r="B7" s="98"/>
      <c r="C7" s="98"/>
      <c r="D7" s="23"/>
      <c r="E7" s="57" t="str">
        <f>IFERROR(IF(WEEKDAY(F7,2)=1,_xlfn.ISOWEEKNUM(H7),""),"")</f>
        <v/>
      </c>
      <c r="F7" s="58">
        <f t="shared" ref="F7:F37" si="0">H7</f>
        <v>43831</v>
      </c>
      <c r="G7" s="59" t="str">
        <f>IFERROR(INDEX(Tabelle1!$C$3:$C$51,MATCH(H7,Tabelle1!$B$3:$B$51,0)),"")</f>
        <v xml:space="preserve"> Neujahr</v>
      </c>
      <c r="H7" s="60">
        <f>DATE(Tabelle2!$C$4,Tabelle2!$C$5,1)</f>
        <v>43831</v>
      </c>
      <c r="I7" s="24"/>
    </row>
    <row r="8" spans="1:11" ht="30" customHeight="1" x14ac:dyDescent="0.3">
      <c r="A8" s="98"/>
      <c r="B8" s="98"/>
      <c r="C8" s="98"/>
      <c r="D8" s="23"/>
      <c r="E8" s="61" t="str">
        <f t="shared" ref="E8:E37" si="1">IFERROR(IF(WEEKDAY(F8,2)=1,_xlfn.ISOWEEKNUM(H8),""),"")</f>
        <v/>
      </c>
      <c r="F8" s="62">
        <f t="shared" si="0"/>
        <v>43832</v>
      </c>
      <c r="G8" s="63" t="str">
        <f>IFERROR(INDEX(Tabelle1!$C$3:$C$51,MATCH(H8,Tabelle1!$B$3:$B$51,0)),"")</f>
        <v/>
      </c>
      <c r="H8" s="64">
        <f t="shared" ref="H8:H37" si="2">IFERROR(IF(MONTH(H7+1)=MONTH(H7),H7+1,""),"")</f>
        <v>43832</v>
      </c>
      <c r="I8" s="24"/>
    </row>
    <row r="9" spans="1:11" ht="30" customHeight="1" x14ac:dyDescent="0.3">
      <c r="A9" s="98"/>
      <c r="B9" s="98"/>
      <c r="C9" s="98"/>
      <c r="D9" s="23"/>
      <c r="E9" s="61" t="str">
        <f t="shared" si="1"/>
        <v/>
      </c>
      <c r="F9" s="62">
        <f t="shared" si="0"/>
        <v>43833</v>
      </c>
      <c r="G9" s="63" t="str">
        <f>IFERROR(INDEX(Tabelle1!$C$3:$C$51,MATCH(H9,Tabelle1!$B$3:$B$51,0)),"")</f>
        <v/>
      </c>
      <c r="H9" s="64">
        <f t="shared" si="2"/>
        <v>43833</v>
      </c>
      <c r="I9" s="24"/>
    </row>
    <row r="10" spans="1:11" ht="30" customHeight="1" x14ac:dyDescent="0.3">
      <c r="A10" s="98"/>
      <c r="B10" s="98"/>
      <c r="C10" s="98"/>
      <c r="D10" s="23"/>
      <c r="E10" s="61" t="str">
        <f t="shared" si="1"/>
        <v/>
      </c>
      <c r="F10" s="62">
        <f t="shared" si="0"/>
        <v>43834</v>
      </c>
      <c r="G10" s="63" t="str">
        <f>IFERROR(INDEX(Tabelle1!$C$3:$C$51,MATCH(H10,Tabelle1!$B$3:$B$51,0)),"")</f>
        <v/>
      </c>
      <c r="H10" s="64">
        <f t="shared" si="2"/>
        <v>43834</v>
      </c>
      <c r="I10" s="24"/>
    </row>
    <row r="11" spans="1:11" ht="30" customHeight="1" x14ac:dyDescent="0.3">
      <c r="A11" s="98"/>
      <c r="B11" s="98"/>
      <c r="C11" s="98"/>
      <c r="D11" s="23"/>
      <c r="E11" s="61" t="str">
        <f t="shared" si="1"/>
        <v/>
      </c>
      <c r="F11" s="62">
        <f t="shared" si="0"/>
        <v>43835</v>
      </c>
      <c r="G11" s="63" t="str">
        <f>IFERROR(INDEX(Tabelle1!$C$3:$C$51,MATCH(H11,Tabelle1!$B$3:$B$51,0)),"")</f>
        <v/>
      </c>
      <c r="H11" s="64">
        <f t="shared" si="2"/>
        <v>43835</v>
      </c>
      <c r="I11" s="24"/>
    </row>
    <row r="12" spans="1:11" ht="30" customHeight="1" x14ac:dyDescent="0.3">
      <c r="A12" s="98"/>
      <c r="B12" s="98"/>
      <c r="C12" s="98"/>
      <c r="D12" s="23"/>
      <c r="E12" s="61">
        <f t="shared" si="1"/>
        <v>2</v>
      </c>
      <c r="F12" s="62">
        <f t="shared" si="0"/>
        <v>43836</v>
      </c>
      <c r="G12" s="63" t="str">
        <f>IFERROR(INDEX(Tabelle1!$C$3:$C$51,MATCH(H12,Tabelle1!$B$3:$B$51,0)),"")</f>
        <v/>
      </c>
      <c r="H12" s="64">
        <f t="shared" si="2"/>
        <v>43836</v>
      </c>
      <c r="I12" s="24"/>
    </row>
    <row r="13" spans="1:11" ht="30" customHeight="1" x14ac:dyDescent="0.3">
      <c r="A13" s="98"/>
      <c r="B13" s="98"/>
      <c r="C13" s="98"/>
      <c r="D13" s="23"/>
      <c r="E13" s="61" t="str">
        <f t="shared" si="1"/>
        <v/>
      </c>
      <c r="F13" s="62">
        <f t="shared" si="0"/>
        <v>43837</v>
      </c>
      <c r="G13" s="63" t="str">
        <f>IFERROR(INDEX(Tabelle1!$C$3:$C$51,MATCH(H13,Tabelle1!$B$3:$B$51,0)),"")</f>
        <v/>
      </c>
      <c r="H13" s="64">
        <f t="shared" si="2"/>
        <v>43837</v>
      </c>
      <c r="I13" s="24"/>
    </row>
    <row r="14" spans="1:11" ht="30" customHeight="1" x14ac:dyDescent="0.3">
      <c r="A14" s="98"/>
      <c r="B14" s="98"/>
      <c r="C14" s="98"/>
      <c r="D14" s="23"/>
      <c r="E14" s="61" t="str">
        <f t="shared" si="1"/>
        <v/>
      </c>
      <c r="F14" s="62">
        <f t="shared" si="0"/>
        <v>43838</v>
      </c>
      <c r="G14" s="63" t="str">
        <f>IFERROR(INDEX(Tabelle1!$C$3:$C$51,MATCH(H14,Tabelle1!$B$3:$B$51,0)),"")</f>
        <v/>
      </c>
      <c r="H14" s="64">
        <f t="shared" si="2"/>
        <v>43838</v>
      </c>
      <c r="I14" s="24"/>
    </row>
    <row r="15" spans="1:11" ht="30" customHeight="1" x14ac:dyDescent="0.3">
      <c r="A15" s="98"/>
      <c r="B15" s="98"/>
      <c r="C15" s="98"/>
      <c r="D15" s="23"/>
      <c r="E15" s="61" t="str">
        <f t="shared" si="1"/>
        <v/>
      </c>
      <c r="F15" s="62">
        <f t="shared" si="0"/>
        <v>43839</v>
      </c>
      <c r="G15" s="63" t="str">
        <f>IFERROR(INDEX(Tabelle1!$C$3:$C$51,MATCH(H15,Tabelle1!$B$3:$B$51,0)),"")</f>
        <v/>
      </c>
      <c r="H15" s="64">
        <f t="shared" si="2"/>
        <v>43839</v>
      </c>
      <c r="I15" s="24"/>
    </row>
    <row r="16" spans="1:11" ht="30" customHeight="1" x14ac:dyDescent="0.3">
      <c r="A16" s="98"/>
      <c r="B16" s="98"/>
      <c r="C16" s="98"/>
      <c r="D16" s="23"/>
      <c r="E16" s="61" t="str">
        <f t="shared" si="1"/>
        <v/>
      </c>
      <c r="F16" s="62">
        <f t="shared" si="0"/>
        <v>43840</v>
      </c>
      <c r="G16" s="63" t="str">
        <f>IFERROR(INDEX(Tabelle1!$C$3:$C$51,MATCH(H16,Tabelle1!$B$3:$B$51,0)),"")</f>
        <v/>
      </c>
      <c r="H16" s="64">
        <f t="shared" si="2"/>
        <v>43840</v>
      </c>
      <c r="I16" s="24"/>
    </row>
    <row r="17" spans="1:9" ht="30" customHeight="1" x14ac:dyDescent="0.3">
      <c r="A17" s="98"/>
      <c r="B17" s="98"/>
      <c r="C17" s="98"/>
      <c r="D17" s="23"/>
      <c r="E17" s="61" t="str">
        <f t="shared" si="1"/>
        <v/>
      </c>
      <c r="F17" s="62">
        <f t="shared" si="0"/>
        <v>43841</v>
      </c>
      <c r="G17" s="63" t="str">
        <f>IFERROR(INDEX(Tabelle1!$C$3:$C$51,MATCH(H17,Tabelle1!$B$3:$B$51,0)),"")</f>
        <v/>
      </c>
      <c r="H17" s="64">
        <f t="shared" si="2"/>
        <v>43841</v>
      </c>
      <c r="I17" s="24"/>
    </row>
    <row r="18" spans="1:9" ht="30" customHeight="1" x14ac:dyDescent="0.3">
      <c r="A18" s="18"/>
      <c r="B18" s="25" t="s">
        <v>53</v>
      </c>
      <c r="C18" s="23"/>
      <c r="D18" s="23"/>
      <c r="E18" s="61" t="str">
        <f t="shared" si="1"/>
        <v/>
      </c>
      <c r="F18" s="62">
        <f t="shared" si="0"/>
        <v>43842</v>
      </c>
      <c r="G18" s="63" t="str">
        <f>IFERROR(INDEX(Tabelle1!$C$3:$C$51,MATCH(H18,Tabelle1!$B$3:$B$51,0)),"")</f>
        <v/>
      </c>
      <c r="H18" s="64">
        <f t="shared" si="2"/>
        <v>43842</v>
      </c>
      <c r="I18" s="24"/>
    </row>
    <row r="19" spans="1:9" ht="30" customHeight="1" x14ac:dyDescent="0.3">
      <c r="A19" s="18"/>
      <c r="B19" s="23"/>
      <c r="C19" s="23"/>
      <c r="D19" s="23"/>
      <c r="E19" s="61">
        <f t="shared" si="1"/>
        <v>3</v>
      </c>
      <c r="F19" s="62">
        <f t="shared" si="0"/>
        <v>43843</v>
      </c>
      <c r="G19" s="63" t="str">
        <f>IFERROR(INDEX(Tabelle1!$C$3:$C$51,MATCH(H19,Tabelle1!$B$3:$B$51,0)),"")</f>
        <v/>
      </c>
      <c r="H19" s="64">
        <f t="shared" si="2"/>
        <v>43843</v>
      </c>
      <c r="I19" s="24"/>
    </row>
    <row r="20" spans="1:9" ht="30" customHeight="1" x14ac:dyDescent="0.3">
      <c r="A20" s="23"/>
      <c r="B20" s="23"/>
      <c r="C20" s="23"/>
      <c r="D20" s="23"/>
      <c r="E20" s="61" t="str">
        <f t="shared" si="1"/>
        <v/>
      </c>
      <c r="F20" s="62">
        <f t="shared" si="0"/>
        <v>43844</v>
      </c>
      <c r="G20" s="63" t="str">
        <f>IFERROR(INDEX(Tabelle1!$C$3:$C$51,MATCH(H20,Tabelle1!$B$3:$B$51,0)),"")</f>
        <v/>
      </c>
      <c r="H20" s="64">
        <f t="shared" si="2"/>
        <v>43844</v>
      </c>
      <c r="I20" s="24"/>
    </row>
    <row r="21" spans="1:9" ht="30" customHeight="1" x14ac:dyDescent="0.3">
      <c r="A21" s="23"/>
      <c r="B21" s="23"/>
      <c r="C21" s="23"/>
      <c r="D21" s="23"/>
      <c r="E21" s="61" t="str">
        <f t="shared" si="1"/>
        <v/>
      </c>
      <c r="F21" s="62">
        <f t="shared" si="0"/>
        <v>43845</v>
      </c>
      <c r="G21" s="63" t="str">
        <f>IFERROR(INDEX(Tabelle1!$C$3:$C$51,MATCH(H21,Tabelle1!$B$3:$B$51,0)),"")</f>
        <v/>
      </c>
      <c r="H21" s="64">
        <f t="shared" si="2"/>
        <v>43845</v>
      </c>
      <c r="I21" s="24"/>
    </row>
    <row r="22" spans="1:9" ht="30" customHeight="1" x14ac:dyDescent="0.3">
      <c r="A22" s="23"/>
      <c r="B22" s="23"/>
      <c r="C22" s="23"/>
      <c r="D22" s="23"/>
      <c r="E22" s="61" t="str">
        <f t="shared" si="1"/>
        <v/>
      </c>
      <c r="F22" s="62">
        <f t="shared" si="0"/>
        <v>43846</v>
      </c>
      <c r="G22" s="63" t="str">
        <f>IFERROR(INDEX(Tabelle1!$C$3:$C$51,MATCH(H22,Tabelle1!$B$3:$B$51,0)),"")</f>
        <v/>
      </c>
      <c r="H22" s="64">
        <f t="shared" si="2"/>
        <v>43846</v>
      </c>
      <c r="I22" s="24"/>
    </row>
    <row r="23" spans="1:9" ht="30" customHeight="1" x14ac:dyDescent="0.3">
      <c r="A23" s="26"/>
      <c r="B23" s="18"/>
      <c r="C23" s="18"/>
      <c r="D23" s="18"/>
      <c r="E23" s="61" t="str">
        <f t="shared" si="1"/>
        <v/>
      </c>
      <c r="F23" s="62">
        <f t="shared" si="0"/>
        <v>43847</v>
      </c>
      <c r="G23" s="63" t="str">
        <f>IFERROR(INDEX(Tabelle1!$C$3:$C$51,MATCH(H23,Tabelle1!$B$3:$B$51,0)),"")</f>
        <v/>
      </c>
      <c r="H23" s="64">
        <f t="shared" si="2"/>
        <v>43847</v>
      </c>
      <c r="I23" s="24"/>
    </row>
    <row r="24" spans="1:9" ht="30" customHeight="1" x14ac:dyDescent="0.3">
      <c r="A24" s="18"/>
      <c r="B24" s="18"/>
      <c r="C24" s="18"/>
      <c r="D24" s="18"/>
      <c r="E24" s="61" t="str">
        <f t="shared" si="1"/>
        <v/>
      </c>
      <c r="F24" s="62">
        <f t="shared" si="0"/>
        <v>43848</v>
      </c>
      <c r="G24" s="63" t="str">
        <f>IFERROR(INDEX(Tabelle1!$C$3:$C$51,MATCH(H24,Tabelle1!$B$3:$B$51,0)),"")</f>
        <v/>
      </c>
      <c r="H24" s="64">
        <f t="shared" si="2"/>
        <v>43848</v>
      </c>
      <c r="I24" s="24"/>
    </row>
    <row r="25" spans="1:9" ht="30" customHeight="1" x14ac:dyDescent="0.3">
      <c r="A25" s="18"/>
      <c r="B25" s="18"/>
      <c r="C25" s="18"/>
      <c r="D25" s="18"/>
      <c r="E25" s="61" t="str">
        <f t="shared" si="1"/>
        <v/>
      </c>
      <c r="F25" s="62">
        <f t="shared" si="0"/>
        <v>43849</v>
      </c>
      <c r="G25" s="63" t="str">
        <f>IFERROR(INDEX(Tabelle1!$C$3:$C$51,MATCH(H25,Tabelle1!$B$3:$B$51,0)),"")</f>
        <v/>
      </c>
      <c r="H25" s="64">
        <f t="shared" si="2"/>
        <v>43849</v>
      </c>
      <c r="I25" s="24"/>
    </row>
    <row r="26" spans="1:9" ht="30" customHeight="1" x14ac:dyDescent="0.3">
      <c r="A26" s="18"/>
      <c r="B26" s="18"/>
      <c r="C26" s="18"/>
      <c r="D26" s="18"/>
      <c r="E26" s="61">
        <f t="shared" si="1"/>
        <v>4</v>
      </c>
      <c r="F26" s="62">
        <f t="shared" si="0"/>
        <v>43850</v>
      </c>
      <c r="G26" s="63" t="str">
        <f>IFERROR(INDEX(Tabelle1!$C$3:$C$51,MATCH(H26,Tabelle1!$B$3:$B$51,0)),"")</f>
        <v/>
      </c>
      <c r="H26" s="64">
        <f t="shared" si="2"/>
        <v>43850</v>
      </c>
      <c r="I26" s="24"/>
    </row>
    <row r="27" spans="1:9" ht="30" customHeight="1" x14ac:dyDescent="0.3">
      <c r="A27" s="27"/>
      <c r="B27" s="27"/>
      <c r="C27" s="27"/>
      <c r="D27" s="18"/>
      <c r="E27" s="61" t="str">
        <f t="shared" si="1"/>
        <v/>
      </c>
      <c r="F27" s="62">
        <f t="shared" si="0"/>
        <v>43851</v>
      </c>
      <c r="G27" s="63" t="str">
        <f>IFERROR(INDEX(Tabelle1!$C$3:$C$51,MATCH(H27,Tabelle1!$B$3:$B$51,0)),"")</f>
        <v/>
      </c>
      <c r="H27" s="64">
        <f t="shared" si="2"/>
        <v>43851</v>
      </c>
      <c r="I27" s="24"/>
    </row>
    <row r="28" spans="1:9" ht="30" customHeight="1" x14ac:dyDescent="0.3">
      <c r="A28" s="28" t="s">
        <v>54</v>
      </c>
      <c r="B28" s="29"/>
      <c r="C28" s="30"/>
      <c r="D28" s="18"/>
      <c r="E28" s="61" t="str">
        <f t="shared" si="1"/>
        <v/>
      </c>
      <c r="F28" s="62">
        <f t="shared" si="0"/>
        <v>43852</v>
      </c>
      <c r="G28" s="63" t="str">
        <f>IFERROR(INDEX(Tabelle1!$C$3:$C$51,MATCH(H28,Tabelle1!$B$3:$B$51,0)),"")</f>
        <v/>
      </c>
      <c r="H28" s="64">
        <f t="shared" si="2"/>
        <v>43852</v>
      </c>
      <c r="I28" s="24"/>
    </row>
    <row r="29" spans="1:9" ht="30" customHeight="1" x14ac:dyDescent="0.3">
      <c r="A29" s="31"/>
      <c r="B29" s="27"/>
      <c r="C29" s="32"/>
      <c r="D29" s="18"/>
      <c r="E29" s="61" t="str">
        <f t="shared" si="1"/>
        <v/>
      </c>
      <c r="F29" s="62">
        <f t="shared" si="0"/>
        <v>43853</v>
      </c>
      <c r="G29" s="63" t="str">
        <f>IFERROR(INDEX(Tabelle1!$C$3:$C$51,MATCH(H29,Tabelle1!$B$3:$B$51,0)),"")</f>
        <v/>
      </c>
      <c r="H29" s="64">
        <f t="shared" si="2"/>
        <v>43853</v>
      </c>
      <c r="I29" s="24"/>
    </row>
    <row r="30" spans="1:9" ht="30" customHeight="1" x14ac:dyDescent="0.3">
      <c r="A30" s="31"/>
      <c r="B30" s="27"/>
      <c r="C30" s="32"/>
      <c r="D30" s="18"/>
      <c r="E30" s="61" t="str">
        <f t="shared" si="1"/>
        <v/>
      </c>
      <c r="F30" s="62">
        <f t="shared" si="0"/>
        <v>43854</v>
      </c>
      <c r="G30" s="63" t="str">
        <f>IFERROR(INDEX(Tabelle1!$C$3:$C$51,MATCH(H30,Tabelle1!$B$3:$B$51,0)),"")</f>
        <v/>
      </c>
      <c r="H30" s="64">
        <f t="shared" si="2"/>
        <v>43854</v>
      </c>
      <c r="I30" s="24"/>
    </row>
    <row r="31" spans="1:9" ht="30" customHeight="1" x14ac:dyDescent="0.3">
      <c r="A31" s="31"/>
      <c r="B31" s="27"/>
      <c r="C31" s="32"/>
      <c r="D31" s="18"/>
      <c r="E31" s="61" t="str">
        <f t="shared" si="1"/>
        <v/>
      </c>
      <c r="F31" s="62">
        <f t="shared" si="0"/>
        <v>43855</v>
      </c>
      <c r="G31" s="63" t="str">
        <f>IFERROR(INDEX(Tabelle1!$C$3:$C$51,MATCH(H31,Tabelle1!$B$3:$B$51,0)),"")</f>
        <v/>
      </c>
      <c r="H31" s="64">
        <f t="shared" si="2"/>
        <v>43855</v>
      </c>
      <c r="I31" s="24"/>
    </row>
    <row r="32" spans="1:9" ht="30" customHeight="1" x14ac:dyDescent="0.3">
      <c r="A32" s="31"/>
      <c r="B32" s="27"/>
      <c r="C32" s="32"/>
      <c r="D32" s="18"/>
      <c r="E32" s="61" t="str">
        <f t="shared" si="1"/>
        <v/>
      </c>
      <c r="F32" s="62">
        <f t="shared" si="0"/>
        <v>43856</v>
      </c>
      <c r="G32" s="63" t="str">
        <f>IFERROR(INDEX(Tabelle1!$C$3:$C$51,MATCH(H32,Tabelle1!$B$3:$B$51,0)),"")</f>
        <v/>
      </c>
      <c r="H32" s="64">
        <f t="shared" si="2"/>
        <v>43856</v>
      </c>
      <c r="I32" s="24"/>
    </row>
    <row r="33" spans="1:10" ht="30" customHeight="1" x14ac:dyDescent="0.3">
      <c r="A33" s="31"/>
      <c r="B33" s="27"/>
      <c r="C33" s="32"/>
      <c r="D33" s="18"/>
      <c r="E33" s="61">
        <f t="shared" si="1"/>
        <v>5</v>
      </c>
      <c r="F33" s="62">
        <f t="shared" si="0"/>
        <v>43857</v>
      </c>
      <c r="G33" s="63" t="str">
        <f>IFERROR(INDEX(Tabelle1!$C$3:$C$51,MATCH(H33,Tabelle1!$B$3:$B$51,0)),"")</f>
        <v/>
      </c>
      <c r="H33" s="64">
        <f t="shared" si="2"/>
        <v>43857</v>
      </c>
      <c r="I33" s="24"/>
    </row>
    <row r="34" spans="1:10" ht="30" customHeight="1" x14ac:dyDescent="0.3">
      <c r="A34" s="31"/>
      <c r="B34" s="27"/>
      <c r="C34" s="32"/>
      <c r="D34" s="18"/>
      <c r="E34" s="61" t="str">
        <f t="shared" si="1"/>
        <v/>
      </c>
      <c r="F34" s="62">
        <f t="shared" si="0"/>
        <v>43858</v>
      </c>
      <c r="G34" s="63" t="str">
        <f>IFERROR(INDEX(Tabelle1!$C$3:$C$51,MATCH(H34,Tabelle1!$B$3:$B$51,0)),"")</f>
        <v/>
      </c>
      <c r="H34" s="64">
        <f t="shared" si="2"/>
        <v>43858</v>
      </c>
      <c r="I34" s="24"/>
    </row>
    <row r="35" spans="1:10" ht="30" customHeight="1" x14ac:dyDescent="0.3">
      <c r="A35" s="31"/>
      <c r="B35" s="27"/>
      <c r="C35" s="32"/>
      <c r="D35" s="18"/>
      <c r="E35" s="61" t="str">
        <f t="shared" si="1"/>
        <v/>
      </c>
      <c r="F35" s="62">
        <f t="shared" si="0"/>
        <v>43859</v>
      </c>
      <c r="G35" s="63" t="str">
        <f>IFERROR(INDEX(Tabelle1!$C$3:$C$51,MATCH(H35,Tabelle1!$B$3:$B$51,0)),"")</f>
        <v/>
      </c>
      <c r="H35" s="64">
        <f t="shared" si="2"/>
        <v>43859</v>
      </c>
      <c r="I35" s="24"/>
    </row>
    <row r="36" spans="1:10" ht="30" customHeight="1" x14ac:dyDescent="0.3">
      <c r="A36" s="31"/>
      <c r="B36" s="27"/>
      <c r="C36" s="32"/>
      <c r="D36" s="18"/>
      <c r="E36" s="61" t="str">
        <f t="shared" si="1"/>
        <v/>
      </c>
      <c r="F36" s="62">
        <f t="shared" si="0"/>
        <v>43860</v>
      </c>
      <c r="G36" s="63" t="str">
        <f>IFERROR(INDEX(Tabelle1!$C$3:$C$51,MATCH(H36,Tabelle1!$B$3:$B$51,0)),"")</f>
        <v/>
      </c>
      <c r="H36" s="64">
        <f t="shared" si="2"/>
        <v>43860</v>
      </c>
      <c r="I36" s="24"/>
    </row>
    <row r="37" spans="1:10" ht="30" customHeight="1" x14ac:dyDescent="0.3">
      <c r="A37" s="33"/>
      <c r="B37" s="34"/>
      <c r="C37" s="35"/>
      <c r="D37" s="18"/>
      <c r="E37" s="61" t="str">
        <f t="shared" si="1"/>
        <v/>
      </c>
      <c r="F37" s="62">
        <f t="shared" si="0"/>
        <v>43861</v>
      </c>
      <c r="G37" s="63" t="str">
        <f>IFERROR(INDEX(Tabelle1!$C$3:$C$51,MATCH(H37,Tabelle1!$B$3:$B$51,0)),"")</f>
        <v/>
      </c>
      <c r="H37" s="64">
        <f t="shared" si="2"/>
        <v>43861</v>
      </c>
      <c r="I37" s="24"/>
    </row>
    <row r="38" spans="1:10" ht="30" customHeight="1" x14ac:dyDescent="0.3">
      <c r="A38" s="18"/>
      <c r="B38" s="18"/>
      <c r="C38" s="18"/>
      <c r="D38" s="18"/>
      <c r="E38" s="36"/>
      <c r="F38" s="37"/>
      <c r="G38" s="38"/>
      <c r="H38" s="39"/>
      <c r="I38" s="18"/>
    </row>
    <row r="39" spans="1:10" ht="39.950000000000003" customHeight="1" x14ac:dyDescent="0.5">
      <c r="A39" s="49" t="s">
        <v>7</v>
      </c>
      <c r="B39" s="50"/>
      <c r="C39" s="50"/>
      <c r="D39" s="50"/>
      <c r="E39" s="51"/>
      <c r="F39" s="52"/>
      <c r="G39" s="50"/>
      <c r="H39" s="96">
        <f>Tabelle1!$C$1</f>
        <v>2020</v>
      </c>
      <c r="I39" s="96"/>
      <c r="J39" s="16"/>
    </row>
    <row r="40" spans="1:10" x14ac:dyDescent="0.3">
      <c r="A40" s="50"/>
      <c r="B40" s="50"/>
      <c r="C40" s="50"/>
      <c r="D40" s="50"/>
      <c r="E40" s="51"/>
      <c r="F40" s="52"/>
      <c r="G40" s="50"/>
      <c r="H40" s="52"/>
      <c r="I40" s="50"/>
    </row>
    <row r="41" spans="1:10" x14ac:dyDescent="0.3">
      <c r="A41" s="50"/>
      <c r="B41" s="50"/>
      <c r="C41" s="50"/>
      <c r="D41" s="50"/>
      <c r="E41" s="65"/>
      <c r="F41" s="53"/>
      <c r="G41" s="54"/>
      <c r="H41" s="53">
        <v>2</v>
      </c>
      <c r="I41" s="50"/>
    </row>
    <row r="42" spans="1:10" x14ac:dyDescent="0.3">
      <c r="A42" s="50"/>
      <c r="B42" s="50"/>
      <c r="C42" s="50"/>
      <c r="D42" s="50"/>
      <c r="E42" s="51"/>
      <c r="F42" s="53"/>
      <c r="G42" s="55"/>
      <c r="H42" s="53"/>
      <c r="I42" s="50"/>
    </row>
    <row r="43" spans="1:10" x14ac:dyDescent="0.3">
      <c r="A43" s="50"/>
      <c r="B43" s="50"/>
      <c r="C43" s="50"/>
      <c r="D43" s="50"/>
      <c r="E43" s="51"/>
      <c r="F43" s="53">
        <f>DATE(H40,H41+1,1)-DATE(H40,H41,1)</f>
        <v>29</v>
      </c>
      <c r="G43" s="55"/>
      <c r="H43" s="53"/>
      <c r="I43" s="50"/>
    </row>
    <row r="44" spans="1:10" ht="30" customHeight="1" x14ac:dyDescent="0.35">
      <c r="A44" s="98"/>
      <c r="B44" s="98"/>
      <c r="C44" s="98"/>
      <c r="D44" s="18"/>
      <c r="E44" s="56"/>
      <c r="F44" s="97">
        <f>H45</f>
        <v>43862</v>
      </c>
      <c r="G44" s="97"/>
      <c r="H44" s="97"/>
      <c r="I44" s="22"/>
    </row>
    <row r="45" spans="1:10" ht="30" customHeight="1" x14ac:dyDescent="0.3">
      <c r="A45" s="98"/>
      <c r="B45" s="98"/>
      <c r="C45" s="98"/>
      <c r="D45" s="18"/>
      <c r="E45" s="57" t="str">
        <f>IFERROR(IF(WEEKDAY(F45,2)=1,_xlfn.ISOWEEKNUM(H45),""),"")</f>
        <v/>
      </c>
      <c r="F45" s="58">
        <f>H45</f>
        <v>43862</v>
      </c>
      <c r="G45" s="59" t="str">
        <f>IFERROR(INDEX(Tabelle1!$C$3:$C$51,MATCH(H45,Tabelle1!$B$3:$B$51,0)),"")</f>
        <v/>
      </c>
      <c r="H45" s="60">
        <f>DATE(Tabelle2!$C$4,Tabelle2!$G$5,1)</f>
        <v>43862</v>
      </c>
      <c r="I45" s="24"/>
    </row>
    <row r="46" spans="1:10" ht="30" customHeight="1" x14ac:dyDescent="0.3">
      <c r="A46" s="98"/>
      <c r="B46" s="98"/>
      <c r="C46" s="98"/>
      <c r="D46" s="18"/>
      <c r="E46" s="61" t="str">
        <f t="shared" ref="E46:E73" si="3">IFERROR(IF(WEEKDAY(F46,2)=1,_xlfn.ISOWEEKNUM(H46),""),"")</f>
        <v/>
      </c>
      <c r="F46" s="62">
        <f t="shared" ref="F46:F73" si="4">H46</f>
        <v>43863</v>
      </c>
      <c r="G46" s="63" t="str">
        <f>IFERROR(INDEX(Tabelle1!$C$3:$C$51,MATCH(H46,Tabelle1!$B$3:$B$51,0)),"")</f>
        <v/>
      </c>
      <c r="H46" s="64">
        <f>IFERROR(IF(MONTH(H45+1)=MONTH(H45),H45+1,""),"")</f>
        <v>43863</v>
      </c>
      <c r="I46" s="24"/>
    </row>
    <row r="47" spans="1:10" ht="30" customHeight="1" x14ac:dyDescent="0.3">
      <c r="A47" s="98"/>
      <c r="B47" s="98"/>
      <c r="C47" s="98"/>
      <c r="D47" s="18"/>
      <c r="E47" s="61">
        <f t="shared" si="3"/>
        <v>6</v>
      </c>
      <c r="F47" s="62">
        <f t="shared" si="4"/>
        <v>43864</v>
      </c>
      <c r="G47" s="63" t="str">
        <f>IFERROR(INDEX(Tabelle1!$C$3:$C$51,MATCH(H47,Tabelle1!$B$3:$B$51,0)),"")</f>
        <v/>
      </c>
      <c r="H47" s="64">
        <f t="shared" ref="H47:H73" si="5">IFERROR(IF(MONTH(H46+1)=MONTH(H46),H46+1,""),"")</f>
        <v>43864</v>
      </c>
      <c r="I47" s="24"/>
    </row>
    <row r="48" spans="1:10" ht="30" customHeight="1" x14ac:dyDescent="0.3">
      <c r="A48" s="98"/>
      <c r="B48" s="98"/>
      <c r="C48" s="98"/>
      <c r="D48" s="18"/>
      <c r="E48" s="61" t="str">
        <f t="shared" si="3"/>
        <v/>
      </c>
      <c r="F48" s="62">
        <f t="shared" si="4"/>
        <v>43865</v>
      </c>
      <c r="G48" s="63" t="str">
        <f>IFERROR(INDEX(Tabelle1!$C$3:$C$51,MATCH(H48,Tabelle1!$B$3:$B$51,0)),"")</f>
        <v/>
      </c>
      <c r="H48" s="64">
        <f t="shared" si="5"/>
        <v>43865</v>
      </c>
      <c r="I48" s="24"/>
    </row>
    <row r="49" spans="1:9" ht="30" customHeight="1" x14ac:dyDescent="0.3">
      <c r="A49" s="98"/>
      <c r="B49" s="98"/>
      <c r="C49" s="98"/>
      <c r="D49" s="18"/>
      <c r="E49" s="61" t="str">
        <f t="shared" si="3"/>
        <v/>
      </c>
      <c r="F49" s="62">
        <f t="shared" si="4"/>
        <v>43866</v>
      </c>
      <c r="G49" s="63" t="str">
        <f>IFERROR(INDEX(Tabelle1!$C$3:$C$51,MATCH(H49,Tabelle1!$B$3:$B$51,0)),"")</f>
        <v/>
      </c>
      <c r="H49" s="64">
        <f t="shared" si="5"/>
        <v>43866</v>
      </c>
      <c r="I49" s="24"/>
    </row>
    <row r="50" spans="1:9" ht="30" customHeight="1" x14ac:dyDescent="0.3">
      <c r="A50" s="98"/>
      <c r="B50" s="98"/>
      <c r="C50" s="98"/>
      <c r="D50" s="18"/>
      <c r="E50" s="61" t="str">
        <f t="shared" si="3"/>
        <v/>
      </c>
      <c r="F50" s="62">
        <f t="shared" si="4"/>
        <v>43867</v>
      </c>
      <c r="G50" s="63" t="str">
        <f>IFERROR(INDEX(Tabelle1!$C$3:$C$51,MATCH(H50,Tabelle1!$B$3:$B$51,0)),"")</f>
        <v/>
      </c>
      <c r="H50" s="64">
        <f t="shared" si="5"/>
        <v>43867</v>
      </c>
      <c r="I50" s="24"/>
    </row>
    <row r="51" spans="1:9" ht="30" customHeight="1" x14ac:dyDescent="0.3">
      <c r="A51" s="98"/>
      <c r="B51" s="98"/>
      <c r="C51" s="98"/>
      <c r="D51" s="18"/>
      <c r="E51" s="61" t="str">
        <f t="shared" si="3"/>
        <v/>
      </c>
      <c r="F51" s="62">
        <f t="shared" si="4"/>
        <v>43868</v>
      </c>
      <c r="G51" s="63" t="str">
        <f>IFERROR(INDEX(Tabelle1!$C$3:$C$51,MATCH(H51,Tabelle1!$B$3:$B$51,0)),"")</f>
        <v/>
      </c>
      <c r="H51" s="64">
        <f t="shared" si="5"/>
        <v>43868</v>
      </c>
      <c r="I51" s="24"/>
    </row>
    <row r="52" spans="1:9" ht="30" customHeight="1" x14ac:dyDescent="0.3">
      <c r="A52" s="98"/>
      <c r="B52" s="98"/>
      <c r="C52" s="98"/>
      <c r="D52" s="18"/>
      <c r="E52" s="61" t="str">
        <f t="shared" si="3"/>
        <v/>
      </c>
      <c r="F52" s="62">
        <f t="shared" si="4"/>
        <v>43869</v>
      </c>
      <c r="G52" s="63" t="str">
        <f>IFERROR(INDEX(Tabelle1!$C$3:$C$51,MATCH(H52,Tabelle1!$B$3:$B$51,0)),"")</f>
        <v/>
      </c>
      <c r="H52" s="64">
        <f>IFERROR(IF(MONTH(H51+1)=MONTH(H51),H51+1,""),"")</f>
        <v>43869</v>
      </c>
      <c r="I52" s="24"/>
    </row>
    <row r="53" spans="1:9" ht="30" customHeight="1" x14ac:dyDescent="0.3">
      <c r="A53" s="98"/>
      <c r="B53" s="98"/>
      <c r="C53" s="98"/>
      <c r="D53" s="18"/>
      <c r="E53" s="61" t="str">
        <f t="shared" si="3"/>
        <v/>
      </c>
      <c r="F53" s="62">
        <f t="shared" si="4"/>
        <v>43870</v>
      </c>
      <c r="G53" s="63" t="str">
        <f>IFERROR(INDEX(Tabelle1!$C$3:$C$51,MATCH(H53,Tabelle1!$B$3:$B$51,0)),"")</f>
        <v/>
      </c>
      <c r="H53" s="64">
        <f t="shared" si="5"/>
        <v>43870</v>
      </c>
      <c r="I53" s="24"/>
    </row>
    <row r="54" spans="1:9" ht="30" customHeight="1" x14ac:dyDescent="0.3">
      <c r="A54" s="98"/>
      <c r="B54" s="98"/>
      <c r="C54" s="98"/>
      <c r="D54" s="18"/>
      <c r="E54" s="61">
        <f t="shared" si="3"/>
        <v>7</v>
      </c>
      <c r="F54" s="62">
        <f t="shared" si="4"/>
        <v>43871</v>
      </c>
      <c r="G54" s="63" t="str">
        <f>IFERROR(INDEX(Tabelle1!$C$3:$C$51,MATCH(H54,Tabelle1!$B$3:$B$51,0)),"")</f>
        <v/>
      </c>
      <c r="H54" s="64">
        <f t="shared" si="5"/>
        <v>43871</v>
      </c>
      <c r="I54" s="24"/>
    </row>
    <row r="55" spans="1:9" ht="30" customHeight="1" x14ac:dyDescent="0.3">
      <c r="A55" s="98"/>
      <c r="B55" s="98"/>
      <c r="C55" s="98"/>
      <c r="D55" s="18"/>
      <c r="E55" s="61" t="str">
        <f t="shared" si="3"/>
        <v/>
      </c>
      <c r="F55" s="62">
        <f t="shared" si="4"/>
        <v>43872</v>
      </c>
      <c r="G55" s="63" t="str">
        <f>IFERROR(INDEX(Tabelle1!$C$3:$C$51,MATCH(H55,Tabelle1!$B$3:$B$51,0)),"")</f>
        <v/>
      </c>
      <c r="H55" s="64">
        <f t="shared" si="5"/>
        <v>43872</v>
      </c>
      <c r="I55" s="24"/>
    </row>
    <row r="56" spans="1:9" ht="30" customHeight="1" x14ac:dyDescent="0.3">
      <c r="A56" s="18"/>
      <c r="B56" s="26" t="s">
        <v>53</v>
      </c>
      <c r="C56" s="23"/>
      <c r="D56" s="18"/>
      <c r="E56" s="61" t="str">
        <f t="shared" si="3"/>
        <v/>
      </c>
      <c r="F56" s="62">
        <f t="shared" si="4"/>
        <v>43873</v>
      </c>
      <c r="G56" s="63" t="str">
        <f>IFERROR(INDEX(Tabelle1!$C$3:$C$51,MATCH(H56,Tabelle1!$B$3:$B$51,0)),"")</f>
        <v/>
      </c>
      <c r="H56" s="64">
        <f t="shared" si="5"/>
        <v>43873</v>
      </c>
      <c r="I56" s="24"/>
    </row>
    <row r="57" spans="1:9" ht="30" customHeight="1" x14ac:dyDescent="0.3">
      <c r="A57" s="23"/>
      <c r="B57" s="23"/>
      <c r="C57" s="23"/>
      <c r="D57" s="18"/>
      <c r="E57" s="61" t="str">
        <f t="shared" si="3"/>
        <v/>
      </c>
      <c r="F57" s="62">
        <f t="shared" si="4"/>
        <v>43874</v>
      </c>
      <c r="G57" s="63" t="str">
        <f>IFERROR(INDEX(Tabelle1!$C$3:$C$51,MATCH(H57,Tabelle1!$B$3:$B$51,0)),"")</f>
        <v/>
      </c>
      <c r="H57" s="64">
        <f t="shared" si="5"/>
        <v>43874</v>
      </c>
      <c r="I57" s="24"/>
    </row>
    <row r="58" spans="1:9" ht="30" customHeight="1" x14ac:dyDescent="0.3">
      <c r="A58" s="23"/>
      <c r="B58" s="23"/>
      <c r="C58" s="23"/>
      <c r="D58" s="18"/>
      <c r="E58" s="61" t="str">
        <f t="shared" si="3"/>
        <v/>
      </c>
      <c r="F58" s="62">
        <f t="shared" si="4"/>
        <v>43875</v>
      </c>
      <c r="G58" s="63" t="str">
        <f>IFERROR(INDEX(Tabelle1!$C$3:$C$51,MATCH(H58,Tabelle1!$B$3:$B$51,0)),"")</f>
        <v xml:space="preserve"> Valentinstag</v>
      </c>
      <c r="H58" s="64">
        <f t="shared" si="5"/>
        <v>43875</v>
      </c>
      <c r="I58" s="24"/>
    </row>
    <row r="59" spans="1:9" ht="30" customHeight="1" x14ac:dyDescent="0.3">
      <c r="A59" s="23"/>
      <c r="B59" s="23"/>
      <c r="C59" s="23"/>
      <c r="D59" s="18"/>
      <c r="E59" s="61" t="str">
        <f t="shared" si="3"/>
        <v/>
      </c>
      <c r="F59" s="62">
        <f t="shared" si="4"/>
        <v>43876</v>
      </c>
      <c r="G59" s="63" t="str">
        <f>IFERROR(INDEX(Tabelle1!$C$3:$C$51,MATCH(H59,Tabelle1!$B$3:$B$51,0)),"")</f>
        <v/>
      </c>
      <c r="H59" s="64">
        <f t="shared" si="5"/>
        <v>43876</v>
      </c>
      <c r="I59" s="24"/>
    </row>
    <row r="60" spans="1:9" ht="30" customHeight="1" x14ac:dyDescent="0.3">
      <c r="A60" s="23"/>
      <c r="B60" s="23"/>
      <c r="C60" s="23"/>
      <c r="D60" s="18"/>
      <c r="E60" s="61" t="str">
        <f t="shared" si="3"/>
        <v/>
      </c>
      <c r="F60" s="62">
        <f t="shared" si="4"/>
        <v>43877</v>
      </c>
      <c r="G60" s="63" t="str">
        <f>IFERROR(INDEX(Tabelle1!$C$3:$C$51,MATCH(H60,Tabelle1!$B$3:$B$51,0)),"")</f>
        <v/>
      </c>
      <c r="H60" s="64">
        <f t="shared" si="5"/>
        <v>43877</v>
      </c>
      <c r="I60" s="24"/>
    </row>
    <row r="61" spans="1:9" ht="30" customHeight="1" x14ac:dyDescent="0.3">
      <c r="A61" s="18"/>
      <c r="B61" s="18"/>
      <c r="C61" s="18"/>
      <c r="D61" s="18"/>
      <c r="E61" s="61">
        <f t="shared" si="3"/>
        <v>8</v>
      </c>
      <c r="F61" s="62">
        <f t="shared" si="4"/>
        <v>43878</v>
      </c>
      <c r="G61" s="63" t="str">
        <f>IFERROR(INDEX(Tabelle1!$C$3:$C$51,MATCH(H61,Tabelle1!$B$3:$B$51,0)),"")</f>
        <v/>
      </c>
      <c r="H61" s="64">
        <f t="shared" si="5"/>
        <v>43878</v>
      </c>
      <c r="I61" s="24"/>
    </row>
    <row r="62" spans="1:9" ht="30" customHeight="1" x14ac:dyDescent="0.3">
      <c r="A62" s="18"/>
      <c r="B62" s="18"/>
      <c r="C62" s="18"/>
      <c r="D62" s="18"/>
      <c r="E62" s="61" t="str">
        <f t="shared" si="3"/>
        <v/>
      </c>
      <c r="F62" s="62">
        <f t="shared" si="4"/>
        <v>43879</v>
      </c>
      <c r="G62" s="63" t="str">
        <f>IFERROR(INDEX(Tabelle1!$C$3:$C$51,MATCH(H62,Tabelle1!$B$3:$B$51,0)),"")</f>
        <v/>
      </c>
      <c r="H62" s="64">
        <f t="shared" si="5"/>
        <v>43879</v>
      </c>
      <c r="I62" s="24"/>
    </row>
    <row r="63" spans="1:9" ht="30" customHeight="1" x14ac:dyDescent="0.3">
      <c r="A63" s="18"/>
      <c r="B63" s="18"/>
      <c r="C63" s="18"/>
      <c r="D63" s="18"/>
      <c r="E63" s="61" t="str">
        <f t="shared" si="3"/>
        <v/>
      </c>
      <c r="F63" s="62">
        <f t="shared" si="4"/>
        <v>43880</v>
      </c>
      <c r="G63" s="63" t="str">
        <f>IFERROR(INDEX(Tabelle1!$C$3:$C$51,MATCH(H63,Tabelle1!$B$3:$B$51,0)),"")</f>
        <v/>
      </c>
      <c r="H63" s="64">
        <f t="shared" si="5"/>
        <v>43880</v>
      </c>
      <c r="I63" s="24"/>
    </row>
    <row r="64" spans="1:9" ht="30" customHeight="1" x14ac:dyDescent="0.3">
      <c r="A64" s="40" t="s">
        <v>54</v>
      </c>
      <c r="B64" s="41"/>
      <c r="C64" s="42"/>
      <c r="D64" s="18"/>
      <c r="E64" s="61" t="str">
        <f t="shared" si="3"/>
        <v/>
      </c>
      <c r="F64" s="62">
        <f t="shared" si="4"/>
        <v>43881</v>
      </c>
      <c r="G64" s="63" t="str">
        <f>IFERROR(INDEX(Tabelle1!$C$3:$C$51,MATCH(H64,Tabelle1!$B$3:$B$51,0)),"")</f>
        <v/>
      </c>
      <c r="H64" s="64">
        <f t="shared" si="5"/>
        <v>43881</v>
      </c>
      <c r="I64" s="24"/>
    </row>
    <row r="65" spans="1:10" ht="30" customHeight="1" x14ac:dyDescent="0.3">
      <c r="A65" s="43"/>
      <c r="B65" s="44"/>
      <c r="C65" s="45"/>
      <c r="D65" s="18"/>
      <c r="E65" s="61" t="str">
        <f t="shared" si="3"/>
        <v/>
      </c>
      <c r="F65" s="62">
        <f t="shared" si="4"/>
        <v>43882</v>
      </c>
      <c r="G65" s="63" t="str">
        <f>IFERROR(INDEX(Tabelle1!$C$3:$C$51,MATCH(H65,Tabelle1!$B$3:$B$51,0)),"")</f>
        <v/>
      </c>
      <c r="H65" s="64">
        <f t="shared" si="5"/>
        <v>43882</v>
      </c>
      <c r="I65" s="24"/>
    </row>
    <row r="66" spans="1:10" ht="30" customHeight="1" x14ac:dyDescent="0.3">
      <c r="A66" s="43"/>
      <c r="B66" s="44"/>
      <c r="C66" s="45"/>
      <c r="D66" s="18"/>
      <c r="E66" s="61" t="str">
        <f t="shared" si="3"/>
        <v/>
      </c>
      <c r="F66" s="62">
        <f t="shared" si="4"/>
        <v>43883</v>
      </c>
      <c r="G66" s="63" t="str">
        <f>IFERROR(INDEX(Tabelle1!$C$3:$C$51,MATCH(H66,Tabelle1!$B$3:$B$51,0)),"")</f>
        <v/>
      </c>
      <c r="H66" s="64">
        <f t="shared" si="5"/>
        <v>43883</v>
      </c>
      <c r="I66" s="24"/>
    </row>
    <row r="67" spans="1:10" ht="30" customHeight="1" x14ac:dyDescent="0.3">
      <c r="A67" s="43"/>
      <c r="B67" s="44"/>
      <c r="C67" s="45"/>
      <c r="D67" s="18"/>
      <c r="E67" s="61" t="str">
        <f t="shared" si="3"/>
        <v/>
      </c>
      <c r="F67" s="62">
        <f t="shared" si="4"/>
        <v>43884</v>
      </c>
      <c r="G67" s="63" t="str">
        <f>IFERROR(INDEX(Tabelle1!$C$3:$C$51,MATCH(H67,Tabelle1!$B$3:$B$51,0)),"")</f>
        <v/>
      </c>
      <c r="H67" s="64">
        <f t="shared" si="5"/>
        <v>43884</v>
      </c>
      <c r="I67" s="24"/>
    </row>
    <row r="68" spans="1:10" ht="30" customHeight="1" x14ac:dyDescent="0.3">
      <c r="A68" s="43"/>
      <c r="B68" s="44"/>
      <c r="C68" s="45"/>
      <c r="D68" s="18"/>
      <c r="E68" s="61">
        <f t="shared" si="3"/>
        <v>9</v>
      </c>
      <c r="F68" s="62">
        <f t="shared" si="4"/>
        <v>43885</v>
      </c>
      <c r="G68" s="63" t="str">
        <f>IFERROR(INDEX(Tabelle1!$C$3:$C$51,MATCH(H68,Tabelle1!$B$3:$B$51,0)),"")</f>
        <v/>
      </c>
      <c r="H68" s="64">
        <f t="shared" si="5"/>
        <v>43885</v>
      </c>
      <c r="I68" s="24"/>
    </row>
    <row r="69" spans="1:10" ht="30" customHeight="1" x14ac:dyDescent="0.3">
      <c r="A69" s="43"/>
      <c r="B69" s="44"/>
      <c r="C69" s="45"/>
      <c r="D69" s="18"/>
      <c r="E69" s="61" t="str">
        <f t="shared" si="3"/>
        <v/>
      </c>
      <c r="F69" s="62">
        <f t="shared" si="4"/>
        <v>43886</v>
      </c>
      <c r="G69" s="63" t="str">
        <f>IFERROR(INDEX(Tabelle1!$C$3:$C$51,MATCH(H69,Tabelle1!$B$3:$B$51,0)),"")</f>
        <v/>
      </c>
      <c r="H69" s="64">
        <f t="shared" si="5"/>
        <v>43886</v>
      </c>
      <c r="I69" s="24"/>
    </row>
    <row r="70" spans="1:10" ht="30" customHeight="1" x14ac:dyDescent="0.3">
      <c r="A70" s="43"/>
      <c r="B70" s="44"/>
      <c r="C70" s="45"/>
      <c r="D70" s="18"/>
      <c r="E70" s="61" t="str">
        <f t="shared" si="3"/>
        <v/>
      </c>
      <c r="F70" s="62">
        <f t="shared" si="4"/>
        <v>43887</v>
      </c>
      <c r="G70" s="63" t="str">
        <f>IFERROR(INDEX(Tabelle1!$C$3:$C$51,MATCH(H70,Tabelle1!$B$3:$B$51,0)),"")</f>
        <v/>
      </c>
      <c r="H70" s="64">
        <f t="shared" si="5"/>
        <v>43887</v>
      </c>
      <c r="I70" s="24"/>
    </row>
    <row r="71" spans="1:10" ht="30" customHeight="1" x14ac:dyDescent="0.3">
      <c r="A71" s="43"/>
      <c r="B71" s="44"/>
      <c r="C71" s="45"/>
      <c r="D71" s="18"/>
      <c r="E71" s="61" t="str">
        <f t="shared" si="3"/>
        <v/>
      </c>
      <c r="F71" s="62">
        <f t="shared" si="4"/>
        <v>43888</v>
      </c>
      <c r="G71" s="63" t="str">
        <f>IFERROR(INDEX(Tabelle1!$C$3:$C$51,MATCH(H71,Tabelle1!$B$3:$B$51,0)),"")</f>
        <v/>
      </c>
      <c r="H71" s="64">
        <f t="shared" si="5"/>
        <v>43888</v>
      </c>
      <c r="I71" s="24"/>
    </row>
    <row r="72" spans="1:10" ht="30" customHeight="1" x14ac:dyDescent="0.3">
      <c r="A72" s="43"/>
      <c r="B72" s="44"/>
      <c r="C72" s="45"/>
      <c r="D72" s="18"/>
      <c r="E72" s="61" t="str">
        <f t="shared" si="3"/>
        <v/>
      </c>
      <c r="F72" s="62">
        <f t="shared" si="4"/>
        <v>43889</v>
      </c>
      <c r="G72" s="63" t="str">
        <f>IFERROR(INDEX(Tabelle1!$C$3:$C$51,MATCH(H72,Tabelle1!$B$3:$B$51,0)),"")</f>
        <v/>
      </c>
      <c r="H72" s="64">
        <f t="shared" si="5"/>
        <v>43889</v>
      </c>
      <c r="I72" s="24"/>
    </row>
    <row r="73" spans="1:10" ht="30" customHeight="1" x14ac:dyDescent="0.3">
      <c r="A73" s="46"/>
      <c r="B73" s="47"/>
      <c r="C73" s="48"/>
      <c r="D73" s="18"/>
      <c r="E73" s="61" t="str">
        <f t="shared" si="3"/>
        <v/>
      </c>
      <c r="F73" s="62">
        <f t="shared" si="4"/>
        <v>43890</v>
      </c>
      <c r="G73" s="63" t="str">
        <f>IFERROR(INDEX(Tabelle1!$C$3:$C$51,MATCH(H73,Tabelle1!$B$3:$B$51,"")),"")</f>
        <v/>
      </c>
      <c r="H73" s="64">
        <f t="shared" si="5"/>
        <v>43890</v>
      </c>
      <c r="I73" s="24"/>
    </row>
    <row r="74" spans="1:10" ht="30" customHeight="1" x14ac:dyDescent="0.3">
      <c r="A74" s="18"/>
      <c r="B74" s="18"/>
      <c r="C74" s="18"/>
      <c r="D74" s="18"/>
      <c r="E74" s="19"/>
      <c r="F74" s="20"/>
      <c r="G74" s="18"/>
      <c r="H74" s="20"/>
      <c r="I74" s="18"/>
    </row>
    <row r="75" spans="1:10" ht="30" customHeight="1" x14ac:dyDescent="0.3">
      <c r="A75" s="18"/>
      <c r="B75" s="18"/>
      <c r="C75" s="18"/>
      <c r="D75" s="18"/>
      <c r="E75" s="19"/>
      <c r="F75" s="20"/>
      <c r="G75" s="18"/>
      <c r="H75" s="20"/>
      <c r="I75" s="18"/>
    </row>
    <row r="76" spans="1:10" ht="30" customHeight="1" x14ac:dyDescent="0.3">
      <c r="A76" s="18"/>
      <c r="B76" s="18"/>
      <c r="C76" s="18"/>
      <c r="D76" s="18"/>
      <c r="E76" s="19"/>
      <c r="F76" s="20"/>
      <c r="G76" s="18"/>
      <c r="H76" s="20"/>
      <c r="I76" s="18"/>
    </row>
    <row r="77" spans="1:10" ht="39.950000000000003" customHeight="1" x14ac:dyDescent="0.5">
      <c r="A77" s="49" t="s">
        <v>7</v>
      </c>
      <c r="B77" s="50"/>
      <c r="C77" s="50"/>
      <c r="D77" s="50"/>
      <c r="E77" s="51"/>
      <c r="F77" s="52"/>
      <c r="G77" s="50"/>
      <c r="H77" s="96">
        <f>Tabelle1!$C$1</f>
        <v>2020</v>
      </c>
      <c r="I77" s="96"/>
      <c r="J77" s="16"/>
    </row>
    <row r="78" spans="1:10" x14ac:dyDescent="0.3">
      <c r="A78" s="50"/>
      <c r="B78" s="50"/>
      <c r="C78" s="50"/>
      <c r="D78" s="50"/>
      <c r="E78" s="51"/>
      <c r="F78" s="52"/>
      <c r="G78" s="50"/>
      <c r="H78" s="52"/>
      <c r="I78" s="50"/>
    </row>
    <row r="79" spans="1:10" x14ac:dyDescent="0.3">
      <c r="A79" s="50"/>
      <c r="B79" s="50"/>
      <c r="C79" s="50"/>
      <c r="D79" s="50"/>
      <c r="E79" s="66"/>
      <c r="F79" s="53"/>
      <c r="G79" s="54"/>
      <c r="H79" s="53">
        <v>3</v>
      </c>
      <c r="I79" s="50"/>
    </row>
    <row r="80" spans="1:10" x14ac:dyDescent="0.3">
      <c r="A80" s="50"/>
      <c r="B80" s="50"/>
      <c r="C80" s="50"/>
      <c r="D80" s="50"/>
      <c r="E80" s="67"/>
      <c r="F80" s="53"/>
      <c r="G80" s="55"/>
      <c r="H80" s="53"/>
      <c r="I80" s="50"/>
    </row>
    <row r="81" spans="1:9" x14ac:dyDescent="0.3">
      <c r="A81" s="50"/>
      <c r="B81" s="50"/>
      <c r="C81" s="50"/>
      <c r="D81" s="50"/>
      <c r="E81" s="67"/>
      <c r="F81" s="53">
        <f>DATE(H78,H79+1,1)-DATE(H78,H79,1)</f>
        <v>31</v>
      </c>
      <c r="G81" s="55"/>
      <c r="H81" s="53"/>
      <c r="I81" s="50"/>
    </row>
    <row r="82" spans="1:9" ht="30" customHeight="1" x14ac:dyDescent="0.35">
      <c r="A82" s="98"/>
      <c r="B82" s="98"/>
      <c r="C82" s="98"/>
      <c r="D82" s="18"/>
      <c r="E82" s="56"/>
      <c r="F82" s="97">
        <f>H83</f>
        <v>43891</v>
      </c>
      <c r="G82" s="97"/>
      <c r="H82" s="97"/>
      <c r="I82" s="22"/>
    </row>
    <row r="83" spans="1:9" ht="30" customHeight="1" x14ac:dyDescent="0.3">
      <c r="A83" s="98"/>
      <c r="B83" s="98"/>
      <c r="C83" s="98"/>
      <c r="D83" s="18"/>
      <c r="E83" s="57" t="str">
        <f>IFERROR(IF(WEEKDAY(F83,2)=1,_xlfn.ISOWEEKNUM(H83),""),"")</f>
        <v/>
      </c>
      <c r="F83" s="58">
        <f>H83</f>
        <v>43891</v>
      </c>
      <c r="G83" s="59" t="str">
        <f>IFERROR(INDEX(Tabelle1!$C$3:$C$51,MATCH(H83,Tabelle1!$B$3:$B$51,0)),"")</f>
        <v/>
      </c>
      <c r="H83" s="60">
        <f>DATE(Tabelle2!$C$4,Tabelle2!$K$5,1)</f>
        <v>43891</v>
      </c>
      <c r="I83" s="24"/>
    </row>
    <row r="84" spans="1:9" ht="30" customHeight="1" x14ac:dyDescent="0.3">
      <c r="A84" s="98"/>
      <c r="B84" s="98"/>
      <c r="C84" s="98"/>
      <c r="D84" s="18"/>
      <c r="E84" s="61">
        <f t="shared" ref="E84:E113" si="6">IFERROR(IF(WEEKDAY(F84,2)=1,_xlfn.ISOWEEKNUM(H84),""),"")</f>
        <v>10</v>
      </c>
      <c r="F84" s="62">
        <f t="shared" ref="F84:F113" si="7">H84</f>
        <v>43892</v>
      </c>
      <c r="G84" s="63" t="str">
        <f>IFERROR(INDEX(Tabelle1!$C$3:$C$51,MATCH(H84,Tabelle1!$B$3:$B$51,0)),"")</f>
        <v/>
      </c>
      <c r="H84" s="64">
        <f>IFERROR(IF(MONTH(H83+1)=MONTH(H83),H83+1,""),"")</f>
        <v>43892</v>
      </c>
      <c r="I84" s="24"/>
    </row>
    <row r="85" spans="1:9" ht="30" customHeight="1" x14ac:dyDescent="0.3">
      <c r="A85" s="98"/>
      <c r="B85" s="98"/>
      <c r="C85" s="98"/>
      <c r="D85" s="18"/>
      <c r="E85" s="61" t="str">
        <f t="shared" si="6"/>
        <v/>
      </c>
      <c r="F85" s="62">
        <f t="shared" si="7"/>
        <v>43893</v>
      </c>
      <c r="G85" s="63" t="str">
        <f>IFERROR(INDEX(Tabelle1!$C$3:$C$51,MATCH(H85,Tabelle1!$B$3:$B$51,0)),"")</f>
        <v/>
      </c>
      <c r="H85" s="64">
        <f t="shared" ref="H85:H113" si="8">IFERROR(IF(MONTH(H84+1)=MONTH(H84),H84+1,""),"")</f>
        <v>43893</v>
      </c>
      <c r="I85" s="24"/>
    </row>
    <row r="86" spans="1:9" ht="30" customHeight="1" x14ac:dyDescent="0.3">
      <c r="A86" s="98"/>
      <c r="B86" s="98"/>
      <c r="C86" s="98"/>
      <c r="D86" s="18"/>
      <c r="E86" s="61" t="str">
        <f t="shared" si="6"/>
        <v/>
      </c>
      <c r="F86" s="62">
        <f t="shared" si="7"/>
        <v>43894</v>
      </c>
      <c r="G86" s="63" t="str">
        <f>IFERROR(INDEX(Tabelle1!$C$3:$C$51,MATCH(H86,Tabelle1!$B$3:$B$51,0)),"")</f>
        <v/>
      </c>
      <c r="H86" s="64">
        <f t="shared" si="8"/>
        <v>43894</v>
      </c>
      <c r="I86" s="24"/>
    </row>
    <row r="87" spans="1:9" ht="30" customHeight="1" x14ac:dyDescent="0.3">
      <c r="A87" s="98"/>
      <c r="B87" s="98"/>
      <c r="C87" s="98"/>
      <c r="D87" s="18"/>
      <c r="E87" s="61" t="str">
        <f t="shared" si="6"/>
        <v/>
      </c>
      <c r="F87" s="62">
        <f t="shared" si="7"/>
        <v>43895</v>
      </c>
      <c r="G87" s="63" t="str">
        <f>IFERROR(INDEX(Tabelle1!$C$3:$C$51,MATCH(H87,Tabelle1!$B$3:$B$51,0)),"")</f>
        <v/>
      </c>
      <c r="H87" s="64">
        <f t="shared" si="8"/>
        <v>43895</v>
      </c>
      <c r="I87" s="24"/>
    </row>
    <row r="88" spans="1:9" ht="30" customHeight="1" x14ac:dyDescent="0.3">
      <c r="A88" s="98"/>
      <c r="B88" s="98"/>
      <c r="C88" s="98"/>
      <c r="D88" s="18"/>
      <c r="E88" s="61" t="str">
        <f t="shared" si="6"/>
        <v/>
      </c>
      <c r="F88" s="62">
        <f t="shared" si="7"/>
        <v>43896</v>
      </c>
      <c r="G88" s="63" t="str">
        <f>IFERROR(INDEX(Tabelle1!$C$3:$C$51,MATCH(H88,Tabelle1!$B$3:$B$51,0)),"")</f>
        <v/>
      </c>
      <c r="H88" s="64">
        <f t="shared" si="8"/>
        <v>43896</v>
      </c>
      <c r="I88" s="24"/>
    </row>
    <row r="89" spans="1:9" ht="30" customHeight="1" x14ac:dyDescent="0.3">
      <c r="A89" s="98"/>
      <c r="B89" s="98"/>
      <c r="C89" s="98"/>
      <c r="D89" s="18"/>
      <c r="E89" s="61" t="str">
        <f t="shared" si="6"/>
        <v/>
      </c>
      <c r="F89" s="62">
        <f t="shared" si="7"/>
        <v>43897</v>
      </c>
      <c r="G89" s="63" t="str">
        <f>IFERROR(INDEX(Tabelle1!$C$3:$C$51,MATCH(H89,Tabelle1!$B$3:$B$51,0)),"")</f>
        <v/>
      </c>
      <c r="H89" s="64">
        <f t="shared" si="8"/>
        <v>43897</v>
      </c>
      <c r="I89" s="24"/>
    </row>
    <row r="90" spans="1:9" ht="30" customHeight="1" x14ac:dyDescent="0.3">
      <c r="A90" s="98"/>
      <c r="B90" s="98"/>
      <c r="C90" s="98"/>
      <c r="D90" s="18"/>
      <c r="E90" s="61" t="str">
        <f t="shared" si="6"/>
        <v/>
      </c>
      <c r="F90" s="62">
        <f t="shared" si="7"/>
        <v>43898</v>
      </c>
      <c r="G90" s="63" t="str">
        <f>IFERROR(INDEX(Tabelle1!$C$3:$C$51,MATCH(H90,Tabelle1!$B$3:$B$51,0)),"")</f>
        <v/>
      </c>
      <c r="H90" s="64">
        <f>IFERROR(IF(MONTH(H89+1)=MONTH(H89),H89+1,""),"")</f>
        <v>43898</v>
      </c>
      <c r="I90" s="24"/>
    </row>
    <row r="91" spans="1:9" ht="30" customHeight="1" x14ac:dyDescent="0.3">
      <c r="A91" s="98"/>
      <c r="B91" s="98"/>
      <c r="C91" s="98"/>
      <c r="D91" s="18"/>
      <c r="E91" s="61">
        <f t="shared" si="6"/>
        <v>11</v>
      </c>
      <c r="F91" s="62">
        <f t="shared" si="7"/>
        <v>43899</v>
      </c>
      <c r="G91" s="63" t="str">
        <f>IFERROR(INDEX(Tabelle1!$C$3:$C$51,MATCH(H91,Tabelle1!$B$3:$B$51,0)),"")</f>
        <v/>
      </c>
      <c r="H91" s="64">
        <f t="shared" si="8"/>
        <v>43899</v>
      </c>
      <c r="I91" s="24"/>
    </row>
    <row r="92" spans="1:9" ht="30" customHeight="1" x14ac:dyDescent="0.3">
      <c r="A92" s="98"/>
      <c r="B92" s="98"/>
      <c r="C92" s="98"/>
      <c r="D92" s="18"/>
      <c r="E92" s="61" t="str">
        <f t="shared" si="6"/>
        <v/>
      </c>
      <c r="F92" s="62">
        <f t="shared" si="7"/>
        <v>43900</v>
      </c>
      <c r="G92" s="63" t="str">
        <f>IFERROR(INDEX(Tabelle1!$C$3:$C$51,MATCH(H92,Tabelle1!$B$3:$B$51,0)),"")</f>
        <v/>
      </c>
      <c r="H92" s="64">
        <f t="shared" si="8"/>
        <v>43900</v>
      </c>
      <c r="I92" s="24"/>
    </row>
    <row r="93" spans="1:9" ht="30" customHeight="1" x14ac:dyDescent="0.3">
      <c r="A93" s="98"/>
      <c r="B93" s="98"/>
      <c r="C93" s="98"/>
      <c r="D93" s="18"/>
      <c r="E93" s="61" t="str">
        <f t="shared" si="6"/>
        <v/>
      </c>
      <c r="F93" s="62">
        <f t="shared" si="7"/>
        <v>43901</v>
      </c>
      <c r="G93" s="63" t="str">
        <f>IFERROR(INDEX(Tabelle1!$C$3:$C$51,MATCH(H93,Tabelle1!$B$3:$B$51,0)),"")</f>
        <v/>
      </c>
      <c r="H93" s="64">
        <f t="shared" si="8"/>
        <v>43901</v>
      </c>
      <c r="I93" s="24"/>
    </row>
    <row r="94" spans="1:9" ht="30" customHeight="1" x14ac:dyDescent="0.3">
      <c r="A94" s="18"/>
      <c r="B94" s="26" t="s">
        <v>53</v>
      </c>
      <c r="C94" s="23"/>
      <c r="D94" s="18"/>
      <c r="E94" s="61" t="str">
        <f t="shared" si="6"/>
        <v/>
      </c>
      <c r="F94" s="62">
        <f t="shared" si="7"/>
        <v>43902</v>
      </c>
      <c r="G94" s="63" t="str">
        <f>IFERROR(INDEX(Tabelle1!$C$3:$C$51,MATCH(H94,Tabelle1!$B$3:$B$51,0)),"")</f>
        <v/>
      </c>
      <c r="H94" s="64">
        <f t="shared" si="8"/>
        <v>43902</v>
      </c>
      <c r="I94" s="24"/>
    </row>
    <row r="95" spans="1:9" ht="30" customHeight="1" x14ac:dyDescent="0.3">
      <c r="A95" s="23"/>
      <c r="B95" s="23"/>
      <c r="C95" s="23"/>
      <c r="D95" s="18"/>
      <c r="E95" s="61" t="str">
        <f t="shared" si="6"/>
        <v/>
      </c>
      <c r="F95" s="62">
        <f t="shared" si="7"/>
        <v>43903</v>
      </c>
      <c r="G95" s="63" t="str">
        <f>IFERROR(INDEX(Tabelle1!$C$3:$C$51,MATCH(H95,Tabelle1!$B$3:$B$51,0)),"")</f>
        <v/>
      </c>
      <c r="H95" s="64">
        <f t="shared" si="8"/>
        <v>43903</v>
      </c>
      <c r="I95" s="24"/>
    </row>
    <row r="96" spans="1:9" ht="30" customHeight="1" x14ac:dyDescent="0.3">
      <c r="A96" s="23"/>
      <c r="B96" s="23"/>
      <c r="C96" s="23"/>
      <c r="D96" s="18"/>
      <c r="E96" s="61" t="str">
        <f t="shared" si="6"/>
        <v/>
      </c>
      <c r="F96" s="62">
        <f t="shared" si="7"/>
        <v>43904</v>
      </c>
      <c r="G96" s="63" t="str">
        <f>IFERROR(INDEX(Tabelle1!$C$3:$C$51,MATCH(H96,Tabelle1!$B$3:$B$51,0)),"")</f>
        <v/>
      </c>
      <c r="H96" s="64">
        <f t="shared" si="8"/>
        <v>43904</v>
      </c>
      <c r="I96" s="24"/>
    </row>
    <row r="97" spans="1:9" ht="30" customHeight="1" x14ac:dyDescent="0.3">
      <c r="A97" s="23"/>
      <c r="B97" s="23"/>
      <c r="C97" s="23"/>
      <c r="D97" s="18"/>
      <c r="E97" s="61" t="str">
        <f t="shared" si="6"/>
        <v/>
      </c>
      <c r="F97" s="62">
        <f t="shared" si="7"/>
        <v>43905</v>
      </c>
      <c r="G97" s="63" t="str">
        <f>IFERROR(INDEX(Tabelle1!$C$3:$C$51,MATCH(H97,Tabelle1!$B$3:$B$51,0)),"")</f>
        <v/>
      </c>
      <c r="H97" s="64">
        <f t="shared" si="8"/>
        <v>43905</v>
      </c>
      <c r="I97" s="24"/>
    </row>
    <row r="98" spans="1:9" ht="30" customHeight="1" x14ac:dyDescent="0.3">
      <c r="A98" s="23"/>
      <c r="B98" s="23"/>
      <c r="C98" s="23"/>
      <c r="D98" s="18"/>
      <c r="E98" s="61">
        <f t="shared" si="6"/>
        <v>12</v>
      </c>
      <c r="F98" s="62">
        <f t="shared" si="7"/>
        <v>43906</v>
      </c>
      <c r="G98" s="63" t="str">
        <f>IFERROR(INDEX(Tabelle1!$C$3:$C$51,MATCH(H98,Tabelle1!$B$3:$B$51,0)),"")</f>
        <v/>
      </c>
      <c r="H98" s="64">
        <f t="shared" si="8"/>
        <v>43906</v>
      </c>
      <c r="I98" s="24"/>
    </row>
    <row r="99" spans="1:9" ht="30" customHeight="1" x14ac:dyDescent="0.3">
      <c r="A99" s="18"/>
      <c r="B99" s="18"/>
      <c r="C99" s="18"/>
      <c r="D99" s="18"/>
      <c r="E99" s="61" t="str">
        <f t="shared" si="6"/>
        <v/>
      </c>
      <c r="F99" s="62">
        <f t="shared" si="7"/>
        <v>43907</v>
      </c>
      <c r="G99" s="63" t="str">
        <f>IFERROR(INDEX(Tabelle1!$C$3:$C$51,MATCH(H99,Tabelle1!$B$3:$B$51,0)),"")</f>
        <v/>
      </c>
      <c r="H99" s="64">
        <f t="shared" si="8"/>
        <v>43907</v>
      </c>
      <c r="I99" s="24"/>
    </row>
    <row r="100" spans="1:9" ht="30" customHeight="1" x14ac:dyDescent="0.3">
      <c r="A100" s="18"/>
      <c r="B100" s="18"/>
      <c r="C100" s="18"/>
      <c r="D100" s="18"/>
      <c r="E100" s="61" t="str">
        <f t="shared" si="6"/>
        <v/>
      </c>
      <c r="F100" s="62">
        <f t="shared" si="7"/>
        <v>43908</v>
      </c>
      <c r="G100" s="63" t="str">
        <f>IFERROR(INDEX(Tabelle1!$C$3:$C$51,MATCH(H100,Tabelle1!$B$3:$B$51,0)),"")</f>
        <v/>
      </c>
      <c r="H100" s="64">
        <f t="shared" si="8"/>
        <v>43908</v>
      </c>
      <c r="I100" s="24"/>
    </row>
    <row r="101" spans="1:9" ht="30" customHeight="1" x14ac:dyDescent="0.3">
      <c r="A101" s="18"/>
      <c r="B101" s="18"/>
      <c r="C101" s="18"/>
      <c r="D101" s="18"/>
      <c r="E101" s="61" t="str">
        <f t="shared" si="6"/>
        <v/>
      </c>
      <c r="F101" s="62">
        <f t="shared" si="7"/>
        <v>43909</v>
      </c>
      <c r="G101" s="63" t="str">
        <f>IFERROR(INDEX(Tabelle1!$C$3:$C$51,MATCH(H101,Tabelle1!$B$3:$B$51,0)),"")</f>
        <v/>
      </c>
      <c r="H101" s="64">
        <f t="shared" si="8"/>
        <v>43909</v>
      </c>
      <c r="I101" s="24"/>
    </row>
    <row r="102" spans="1:9" ht="30" customHeight="1" x14ac:dyDescent="0.3">
      <c r="A102" s="18"/>
      <c r="B102" s="18"/>
      <c r="C102" s="18"/>
      <c r="D102" s="18"/>
      <c r="E102" s="61" t="str">
        <f t="shared" si="6"/>
        <v/>
      </c>
      <c r="F102" s="62">
        <f t="shared" si="7"/>
        <v>43910</v>
      </c>
      <c r="G102" s="63" t="str">
        <f>IFERROR(INDEX(Tabelle1!$C$3:$C$51,MATCH(H102,Tabelle1!$B$3:$B$51,0)),"")</f>
        <v/>
      </c>
      <c r="H102" s="64">
        <f t="shared" si="8"/>
        <v>43910</v>
      </c>
      <c r="I102" s="24"/>
    </row>
    <row r="103" spans="1:9" ht="30" customHeight="1" x14ac:dyDescent="0.3">
      <c r="A103" s="18"/>
      <c r="B103" s="18"/>
      <c r="C103" s="18"/>
      <c r="D103" s="18"/>
      <c r="E103" s="61" t="str">
        <f t="shared" si="6"/>
        <v/>
      </c>
      <c r="F103" s="62">
        <f t="shared" si="7"/>
        <v>43911</v>
      </c>
      <c r="G103" s="63" t="str">
        <f>IFERROR(INDEX(Tabelle1!$C$3:$C$51,MATCH(H103,Tabelle1!$B$3:$B$51,0)),"")</f>
        <v/>
      </c>
      <c r="H103" s="64">
        <f t="shared" si="8"/>
        <v>43911</v>
      </c>
      <c r="I103" s="24"/>
    </row>
    <row r="104" spans="1:9" ht="30" customHeight="1" x14ac:dyDescent="0.3">
      <c r="A104" s="40" t="s">
        <v>54</v>
      </c>
      <c r="B104" s="41"/>
      <c r="C104" s="42"/>
      <c r="D104" s="18"/>
      <c r="E104" s="61" t="str">
        <f t="shared" si="6"/>
        <v/>
      </c>
      <c r="F104" s="62">
        <f t="shared" si="7"/>
        <v>43912</v>
      </c>
      <c r="G104" s="63" t="str">
        <f>IFERROR(INDEX(Tabelle1!$C$3:$C$51,MATCH(H104,Tabelle1!$B$3:$B$51,0)),"")</f>
        <v/>
      </c>
      <c r="H104" s="64">
        <f t="shared" si="8"/>
        <v>43912</v>
      </c>
      <c r="I104" s="24"/>
    </row>
    <row r="105" spans="1:9" ht="30" customHeight="1" x14ac:dyDescent="0.3">
      <c r="A105" s="43"/>
      <c r="B105" s="44"/>
      <c r="C105" s="45"/>
      <c r="D105" s="18"/>
      <c r="E105" s="61">
        <f t="shared" si="6"/>
        <v>13</v>
      </c>
      <c r="F105" s="62">
        <f t="shared" si="7"/>
        <v>43913</v>
      </c>
      <c r="G105" s="63" t="str">
        <f>IFERROR(INDEX(Tabelle1!$C$3:$C$51,MATCH(H105,Tabelle1!$B$3:$B$51,0)),"")</f>
        <v/>
      </c>
      <c r="H105" s="64">
        <f t="shared" si="8"/>
        <v>43913</v>
      </c>
      <c r="I105" s="24"/>
    </row>
    <row r="106" spans="1:9" ht="30" customHeight="1" x14ac:dyDescent="0.3">
      <c r="A106" s="43"/>
      <c r="B106" s="44"/>
      <c r="C106" s="45"/>
      <c r="D106" s="18"/>
      <c r="E106" s="61" t="str">
        <f t="shared" si="6"/>
        <v/>
      </c>
      <c r="F106" s="62">
        <f t="shared" si="7"/>
        <v>43914</v>
      </c>
      <c r="G106" s="63" t="str">
        <f>IFERROR(INDEX(Tabelle1!$C$3:$C$51,MATCH(H106,Tabelle1!$B$3:$B$51,0)),"")</f>
        <v/>
      </c>
      <c r="H106" s="64">
        <f t="shared" si="8"/>
        <v>43914</v>
      </c>
      <c r="I106" s="24"/>
    </row>
    <row r="107" spans="1:9" ht="30" customHeight="1" x14ac:dyDescent="0.3">
      <c r="A107" s="43"/>
      <c r="B107" s="44"/>
      <c r="C107" s="45"/>
      <c r="D107" s="18"/>
      <c r="E107" s="61" t="str">
        <f t="shared" si="6"/>
        <v/>
      </c>
      <c r="F107" s="62">
        <f t="shared" si="7"/>
        <v>43915</v>
      </c>
      <c r="G107" s="63" t="str">
        <f>IFERROR(INDEX(Tabelle1!$C$3:$C$51,MATCH(H107,Tabelle1!$B$3:$B$51,0)),"")</f>
        <v/>
      </c>
      <c r="H107" s="64">
        <f t="shared" si="8"/>
        <v>43915</v>
      </c>
      <c r="I107" s="24"/>
    </row>
    <row r="108" spans="1:9" ht="30" customHeight="1" x14ac:dyDescent="0.3">
      <c r="A108" s="43"/>
      <c r="B108" s="44"/>
      <c r="C108" s="45"/>
      <c r="D108" s="18"/>
      <c r="E108" s="61" t="str">
        <f t="shared" si="6"/>
        <v/>
      </c>
      <c r="F108" s="62">
        <f t="shared" si="7"/>
        <v>43916</v>
      </c>
      <c r="G108" s="63" t="str">
        <f>IFERROR(INDEX(Tabelle1!$C$3:$C$51,MATCH(H108,Tabelle1!$B$3:$B$51,0)),"")</f>
        <v/>
      </c>
      <c r="H108" s="64">
        <f t="shared" si="8"/>
        <v>43916</v>
      </c>
      <c r="I108" s="24"/>
    </row>
    <row r="109" spans="1:9" ht="30" customHeight="1" x14ac:dyDescent="0.3">
      <c r="A109" s="43"/>
      <c r="B109" s="44"/>
      <c r="C109" s="45"/>
      <c r="D109" s="18"/>
      <c r="E109" s="61" t="str">
        <f t="shared" si="6"/>
        <v/>
      </c>
      <c r="F109" s="62">
        <f t="shared" si="7"/>
        <v>43917</v>
      </c>
      <c r="G109" s="63" t="str">
        <f>IFERROR(INDEX(Tabelle1!$C$3:$C$51,MATCH(H109,Tabelle1!$B$3:$B$51,0)),"")</f>
        <v/>
      </c>
      <c r="H109" s="64">
        <f t="shared" si="8"/>
        <v>43917</v>
      </c>
      <c r="I109" s="24"/>
    </row>
    <row r="110" spans="1:9" ht="30" customHeight="1" x14ac:dyDescent="0.3">
      <c r="A110" s="43"/>
      <c r="B110" s="44"/>
      <c r="C110" s="45"/>
      <c r="D110" s="18"/>
      <c r="E110" s="61" t="str">
        <f t="shared" si="6"/>
        <v/>
      </c>
      <c r="F110" s="62">
        <f t="shared" si="7"/>
        <v>43918</v>
      </c>
      <c r="G110" s="63" t="str">
        <f>IFERROR(INDEX(Tabelle1!$C$3:$C$51,MATCH(H110,Tabelle1!$B$3:$B$51,0)),"")</f>
        <v/>
      </c>
      <c r="H110" s="64">
        <f t="shared" si="8"/>
        <v>43918</v>
      </c>
      <c r="I110" s="24"/>
    </row>
    <row r="111" spans="1:9" ht="30" customHeight="1" x14ac:dyDescent="0.3">
      <c r="A111" s="43"/>
      <c r="B111" s="44"/>
      <c r="C111" s="45"/>
      <c r="D111" s="18"/>
      <c r="E111" s="61" t="str">
        <f t="shared" si="6"/>
        <v/>
      </c>
      <c r="F111" s="62">
        <f t="shared" si="7"/>
        <v>43919</v>
      </c>
      <c r="G111" s="63" t="str">
        <f>IFERROR(INDEX(Tabelle1!$C$3:$C$51,MATCH(H111,Tabelle1!$B$3:$B$51,0)),"")</f>
        <v/>
      </c>
      <c r="H111" s="64">
        <f t="shared" si="8"/>
        <v>43919</v>
      </c>
      <c r="I111" s="24"/>
    </row>
    <row r="112" spans="1:9" ht="30" customHeight="1" x14ac:dyDescent="0.3">
      <c r="A112" s="43"/>
      <c r="B112" s="44"/>
      <c r="C112" s="45"/>
      <c r="D112" s="18"/>
      <c r="E112" s="61">
        <f t="shared" si="6"/>
        <v>14</v>
      </c>
      <c r="F112" s="62">
        <f t="shared" si="7"/>
        <v>43920</v>
      </c>
      <c r="G112" s="63" t="str">
        <f>IFERROR(INDEX(Tabelle1!$C$3:$C$51,MATCH(H112,Tabelle1!$B$3:$B$51,0)),"")</f>
        <v/>
      </c>
      <c r="H112" s="64">
        <f t="shared" si="8"/>
        <v>43920</v>
      </c>
      <c r="I112" s="24"/>
    </row>
    <row r="113" spans="1:10" ht="30" customHeight="1" x14ac:dyDescent="0.3">
      <c r="A113" s="46"/>
      <c r="B113" s="47"/>
      <c r="C113" s="48"/>
      <c r="D113" s="18"/>
      <c r="E113" s="61" t="str">
        <f t="shared" si="6"/>
        <v/>
      </c>
      <c r="F113" s="62">
        <f t="shared" si="7"/>
        <v>43921</v>
      </c>
      <c r="G113" s="63" t="str">
        <f>IFERROR(INDEX(Tabelle1!$C$3:$C$51,MATCH(H113,Tabelle1!$B$3:$B$51,0)),"")</f>
        <v/>
      </c>
      <c r="H113" s="64">
        <f t="shared" si="8"/>
        <v>43921</v>
      </c>
      <c r="I113" s="24"/>
    </row>
    <row r="114" spans="1:10" ht="30" customHeight="1" x14ac:dyDescent="0.3">
      <c r="A114" s="18"/>
      <c r="B114" s="18"/>
      <c r="C114" s="18"/>
      <c r="D114" s="18"/>
      <c r="E114" s="19"/>
      <c r="F114" s="20"/>
      <c r="G114" s="18"/>
      <c r="H114" s="20"/>
      <c r="I114" s="18"/>
    </row>
    <row r="115" spans="1:10" ht="39.950000000000003" customHeight="1" x14ac:dyDescent="0.5">
      <c r="A115" s="49" t="s">
        <v>7</v>
      </c>
      <c r="B115" s="50"/>
      <c r="C115" s="50"/>
      <c r="D115" s="50"/>
      <c r="E115" s="51"/>
      <c r="F115" s="52"/>
      <c r="G115" s="50"/>
      <c r="H115" s="96">
        <f>Tabelle1!$C$1</f>
        <v>2020</v>
      </c>
      <c r="I115" s="96"/>
      <c r="J115" s="16"/>
    </row>
    <row r="116" spans="1:10" x14ac:dyDescent="0.3">
      <c r="A116" s="50"/>
      <c r="B116" s="50"/>
      <c r="C116" s="50"/>
      <c r="D116" s="50"/>
      <c r="E116" s="51"/>
      <c r="F116" s="52"/>
      <c r="G116" s="50"/>
      <c r="H116" s="52"/>
      <c r="I116" s="50"/>
    </row>
    <row r="117" spans="1:10" x14ac:dyDescent="0.3">
      <c r="A117" s="50"/>
      <c r="B117" s="50"/>
      <c r="C117" s="50"/>
      <c r="D117" s="50"/>
      <c r="E117" s="66"/>
      <c r="F117" s="53"/>
      <c r="G117" s="54"/>
      <c r="H117" s="53">
        <v>4</v>
      </c>
      <c r="I117" s="50"/>
    </row>
    <row r="118" spans="1:10" x14ac:dyDescent="0.3">
      <c r="A118" s="50"/>
      <c r="B118" s="50"/>
      <c r="C118" s="50"/>
      <c r="D118" s="50"/>
      <c r="E118" s="67"/>
      <c r="F118" s="53"/>
      <c r="G118" s="55"/>
      <c r="H118" s="53"/>
      <c r="I118" s="50"/>
    </row>
    <row r="119" spans="1:10" x14ac:dyDescent="0.3">
      <c r="A119" s="50"/>
      <c r="B119" s="50"/>
      <c r="C119" s="50"/>
      <c r="D119" s="50"/>
      <c r="E119" s="67"/>
      <c r="F119" s="53">
        <f>DATE(H116,H117+1,1)-DATE(H116,H117,1)</f>
        <v>30</v>
      </c>
      <c r="G119" s="55"/>
      <c r="H119" s="53"/>
      <c r="I119" s="50"/>
    </row>
    <row r="120" spans="1:10" ht="30" customHeight="1" x14ac:dyDescent="0.35">
      <c r="A120" s="98"/>
      <c r="B120" s="98"/>
      <c r="C120" s="98"/>
      <c r="D120" s="18"/>
      <c r="E120" s="56"/>
      <c r="F120" s="97">
        <f>H121</f>
        <v>43922</v>
      </c>
      <c r="G120" s="97"/>
      <c r="H120" s="97"/>
      <c r="I120" s="22"/>
    </row>
    <row r="121" spans="1:10" ht="30" customHeight="1" x14ac:dyDescent="0.3">
      <c r="A121" s="98"/>
      <c r="B121" s="98"/>
      <c r="C121" s="98"/>
      <c r="D121" s="18"/>
      <c r="E121" s="57" t="str">
        <f>IFERROR(IF(WEEKDAY(F121,2)=1,_xlfn.ISOWEEKNUM(H121),""),"")</f>
        <v/>
      </c>
      <c r="F121" s="58">
        <f>H121</f>
        <v>43922</v>
      </c>
      <c r="G121" s="59" t="str">
        <f>IFERROR(INDEX(Tabelle1!$C$3:$C$51,MATCH(H121,Tabelle1!$B$3:$B$51,0)),"")</f>
        <v/>
      </c>
      <c r="H121" s="60">
        <f>DATE(Tabelle2!$C$4,Tabelle2!$O$5,1)</f>
        <v>43922</v>
      </c>
      <c r="I121" s="24"/>
    </row>
    <row r="122" spans="1:10" ht="30" customHeight="1" x14ac:dyDescent="0.3">
      <c r="A122" s="98"/>
      <c r="B122" s="98"/>
      <c r="C122" s="98"/>
      <c r="D122" s="18"/>
      <c r="E122" s="61" t="str">
        <f t="shared" ref="E122:E150" si="9">IFERROR(IF(WEEKDAY(F122,2)=1,_xlfn.ISOWEEKNUM(H122),""),"")</f>
        <v/>
      </c>
      <c r="F122" s="62">
        <f t="shared" ref="F122:F150" si="10">H122</f>
        <v>43923</v>
      </c>
      <c r="G122" s="63" t="str">
        <f>IFERROR(INDEX(Tabelle1!$C$3:$C$51,MATCH(H122,Tabelle1!$B$3:$B$51,0)),"")</f>
        <v/>
      </c>
      <c r="H122" s="64">
        <f>IFERROR(IF(MONTH(H121+1)=MONTH(H121),H121+1,""),"")</f>
        <v>43923</v>
      </c>
      <c r="I122" s="24"/>
    </row>
    <row r="123" spans="1:10" ht="30" customHeight="1" x14ac:dyDescent="0.3">
      <c r="A123" s="98"/>
      <c r="B123" s="98"/>
      <c r="C123" s="98"/>
      <c r="D123" s="18"/>
      <c r="E123" s="61" t="str">
        <f t="shared" si="9"/>
        <v/>
      </c>
      <c r="F123" s="62">
        <f t="shared" si="10"/>
        <v>43924</v>
      </c>
      <c r="G123" s="63" t="str">
        <f>IFERROR(INDEX(Tabelle1!$C$3:$C$51,MATCH(H123,Tabelle1!$B$3:$B$51,0)),"")</f>
        <v/>
      </c>
      <c r="H123" s="64">
        <f t="shared" ref="H123:H150" si="11">IFERROR(IF(MONTH(H122+1)=MONTH(H122),H122+1,""),"")</f>
        <v>43924</v>
      </c>
      <c r="I123" s="24"/>
    </row>
    <row r="124" spans="1:10" ht="30" customHeight="1" x14ac:dyDescent="0.3">
      <c r="A124" s="98"/>
      <c r="B124" s="98"/>
      <c r="C124" s="98"/>
      <c r="D124" s="18"/>
      <c r="E124" s="61" t="str">
        <f t="shared" si="9"/>
        <v/>
      </c>
      <c r="F124" s="62">
        <f t="shared" si="10"/>
        <v>43925</v>
      </c>
      <c r="G124" s="63" t="str">
        <f>IFERROR(INDEX(Tabelle1!$C$3:$C$51,MATCH(H124,Tabelle1!$B$3:$B$51,0)),"")</f>
        <v/>
      </c>
      <c r="H124" s="64">
        <f t="shared" si="11"/>
        <v>43925</v>
      </c>
      <c r="I124" s="24"/>
    </row>
    <row r="125" spans="1:10" ht="30" customHeight="1" x14ac:dyDescent="0.3">
      <c r="A125" s="98"/>
      <c r="B125" s="98"/>
      <c r="C125" s="98"/>
      <c r="D125" s="18"/>
      <c r="E125" s="61" t="str">
        <f t="shared" si="9"/>
        <v/>
      </c>
      <c r="F125" s="62">
        <f t="shared" si="10"/>
        <v>43926</v>
      </c>
      <c r="G125" s="63" t="str">
        <f>IFERROR(INDEX(Tabelle1!$C$3:$C$51,MATCH(H125,Tabelle1!$B$3:$B$51,0)),"")</f>
        <v/>
      </c>
      <c r="H125" s="64">
        <f t="shared" si="11"/>
        <v>43926</v>
      </c>
      <c r="I125" s="24"/>
    </row>
    <row r="126" spans="1:10" ht="30" customHeight="1" x14ac:dyDescent="0.3">
      <c r="A126" s="98"/>
      <c r="B126" s="98"/>
      <c r="C126" s="98"/>
      <c r="D126" s="18"/>
      <c r="E126" s="61">
        <f t="shared" si="9"/>
        <v>15</v>
      </c>
      <c r="F126" s="62">
        <f t="shared" si="10"/>
        <v>43927</v>
      </c>
      <c r="G126" s="63" t="str">
        <f>IFERROR(INDEX(Tabelle1!$C$3:$C$51,MATCH(H126,Tabelle1!$B$3:$B$51,0)),"")</f>
        <v/>
      </c>
      <c r="H126" s="64">
        <f t="shared" si="11"/>
        <v>43927</v>
      </c>
      <c r="I126" s="24"/>
    </row>
    <row r="127" spans="1:10" ht="30" customHeight="1" x14ac:dyDescent="0.3">
      <c r="A127" s="98"/>
      <c r="B127" s="98"/>
      <c r="C127" s="98"/>
      <c r="D127" s="18"/>
      <c r="E127" s="61" t="str">
        <f t="shared" si="9"/>
        <v/>
      </c>
      <c r="F127" s="62">
        <f t="shared" si="10"/>
        <v>43928</v>
      </c>
      <c r="G127" s="63" t="str">
        <f>IFERROR(INDEX(Tabelle1!$C$3:$C$51,MATCH(H127,Tabelle1!$B$3:$B$51,0)),"")</f>
        <v/>
      </c>
      <c r="H127" s="64">
        <f t="shared" si="11"/>
        <v>43928</v>
      </c>
      <c r="I127" s="24"/>
    </row>
    <row r="128" spans="1:10" ht="30" customHeight="1" x14ac:dyDescent="0.3">
      <c r="A128" s="98"/>
      <c r="B128" s="98"/>
      <c r="C128" s="98"/>
      <c r="D128" s="18"/>
      <c r="E128" s="61" t="str">
        <f t="shared" si="9"/>
        <v/>
      </c>
      <c r="F128" s="62">
        <f t="shared" si="10"/>
        <v>43929</v>
      </c>
      <c r="G128" s="63" t="str">
        <f>IFERROR(INDEX(Tabelle1!$C$3:$C$51,MATCH(H128,Tabelle1!$B$3:$B$51,0)),"")</f>
        <v/>
      </c>
      <c r="H128" s="64">
        <f>IFERROR(IF(MONTH(H127+1)=MONTH(H127),H127+1,""),"")</f>
        <v>43929</v>
      </c>
      <c r="I128" s="24"/>
    </row>
    <row r="129" spans="1:9" ht="30" customHeight="1" x14ac:dyDescent="0.3">
      <c r="A129" s="98"/>
      <c r="B129" s="98"/>
      <c r="C129" s="98"/>
      <c r="D129" s="18"/>
      <c r="E129" s="61" t="str">
        <f t="shared" si="9"/>
        <v/>
      </c>
      <c r="F129" s="62">
        <f t="shared" si="10"/>
        <v>43930</v>
      </c>
      <c r="G129" s="63" t="str">
        <f>IFERROR(INDEX(Tabelle1!$C$3:$C$51,MATCH(H129,Tabelle1!$B$3:$B$51,0)),"")</f>
        <v/>
      </c>
      <c r="H129" s="64">
        <f t="shared" si="11"/>
        <v>43930</v>
      </c>
      <c r="I129" s="24"/>
    </row>
    <row r="130" spans="1:9" ht="30" customHeight="1" x14ac:dyDescent="0.3">
      <c r="A130" s="98"/>
      <c r="B130" s="98"/>
      <c r="C130" s="98"/>
      <c r="D130" s="18"/>
      <c r="E130" s="61" t="str">
        <f t="shared" si="9"/>
        <v/>
      </c>
      <c r="F130" s="62">
        <f t="shared" si="10"/>
        <v>43931</v>
      </c>
      <c r="G130" s="63" t="str">
        <f>IFERROR(INDEX(Tabelle1!$C$3:$C$51,MATCH(H130,Tabelle1!$B$3:$B$51,0)),"")</f>
        <v xml:space="preserve"> Karfreitag</v>
      </c>
      <c r="H130" s="64">
        <f t="shared" si="11"/>
        <v>43931</v>
      </c>
      <c r="I130" s="24"/>
    </row>
    <row r="131" spans="1:9" ht="30" customHeight="1" x14ac:dyDescent="0.3">
      <c r="A131" s="98"/>
      <c r="B131" s="98"/>
      <c r="C131" s="98"/>
      <c r="D131" s="18"/>
      <c r="E131" s="61" t="str">
        <f t="shared" si="9"/>
        <v/>
      </c>
      <c r="F131" s="62">
        <f t="shared" si="10"/>
        <v>43932</v>
      </c>
      <c r="G131" s="63" t="str">
        <f>IFERROR(INDEX(Tabelle1!$C$3:$C$51,MATCH(H131,Tabelle1!$B$3:$B$51,0)),"")</f>
        <v/>
      </c>
      <c r="H131" s="64">
        <f t="shared" si="11"/>
        <v>43932</v>
      </c>
      <c r="I131" s="24"/>
    </row>
    <row r="132" spans="1:9" ht="30" customHeight="1" x14ac:dyDescent="0.3">
      <c r="A132" s="18"/>
      <c r="B132" s="26" t="s">
        <v>53</v>
      </c>
      <c r="C132" s="23"/>
      <c r="D132" s="18"/>
      <c r="E132" s="61" t="str">
        <f t="shared" si="9"/>
        <v/>
      </c>
      <c r="F132" s="62">
        <f t="shared" si="10"/>
        <v>43933</v>
      </c>
      <c r="G132" s="63" t="str">
        <f>IFERROR(INDEX(Tabelle1!$C$3:$C$51,MATCH(H132,Tabelle1!$B$3:$B$51,0)),"")</f>
        <v xml:space="preserve"> Ostersonntag</v>
      </c>
      <c r="H132" s="64">
        <f t="shared" si="11"/>
        <v>43933</v>
      </c>
      <c r="I132" s="24"/>
    </row>
    <row r="133" spans="1:9" ht="30" customHeight="1" x14ac:dyDescent="0.3">
      <c r="A133" s="23"/>
      <c r="B133" s="23"/>
      <c r="C133" s="23"/>
      <c r="D133" s="18"/>
      <c r="E133" s="61">
        <f t="shared" si="9"/>
        <v>16</v>
      </c>
      <c r="F133" s="62">
        <f t="shared" si="10"/>
        <v>43934</v>
      </c>
      <c r="G133" s="63" t="str">
        <f>IFERROR(INDEX(Tabelle1!$C$3:$C$51,MATCH(H133,Tabelle1!$B$3:$B$51,0)),"")</f>
        <v xml:space="preserve"> Ostermontag</v>
      </c>
      <c r="H133" s="64">
        <f t="shared" si="11"/>
        <v>43934</v>
      </c>
      <c r="I133" s="24"/>
    </row>
    <row r="134" spans="1:9" ht="30" customHeight="1" x14ac:dyDescent="0.3">
      <c r="A134" s="23"/>
      <c r="B134" s="23"/>
      <c r="C134" s="23"/>
      <c r="D134" s="18"/>
      <c r="E134" s="61" t="str">
        <f t="shared" si="9"/>
        <v/>
      </c>
      <c r="F134" s="62">
        <f t="shared" si="10"/>
        <v>43935</v>
      </c>
      <c r="G134" s="63" t="str">
        <f>IFERROR(INDEX(Tabelle1!$C$3:$C$51,MATCH(H134,Tabelle1!$B$3:$B$51,0)),"")</f>
        <v/>
      </c>
      <c r="H134" s="64">
        <f t="shared" si="11"/>
        <v>43935</v>
      </c>
      <c r="I134" s="24"/>
    </row>
    <row r="135" spans="1:9" ht="30" customHeight="1" x14ac:dyDescent="0.3">
      <c r="A135" s="23"/>
      <c r="B135" s="23"/>
      <c r="C135" s="23"/>
      <c r="D135" s="18"/>
      <c r="E135" s="61" t="str">
        <f t="shared" si="9"/>
        <v/>
      </c>
      <c r="F135" s="62">
        <f t="shared" si="10"/>
        <v>43936</v>
      </c>
      <c r="G135" s="63" t="str">
        <f>IFERROR(INDEX(Tabelle1!$C$3:$C$51,MATCH(H135,Tabelle1!$B$3:$B$51,0)),"")</f>
        <v/>
      </c>
      <c r="H135" s="64">
        <f t="shared" si="11"/>
        <v>43936</v>
      </c>
      <c r="I135" s="24"/>
    </row>
    <row r="136" spans="1:9" ht="30" customHeight="1" x14ac:dyDescent="0.3">
      <c r="A136" s="23"/>
      <c r="B136" s="23"/>
      <c r="C136" s="23"/>
      <c r="D136" s="18"/>
      <c r="E136" s="61" t="str">
        <f t="shared" si="9"/>
        <v/>
      </c>
      <c r="F136" s="62">
        <f t="shared" si="10"/>
        <v>43937</v>
      </c>
      <c r="G136" s="63" t="str">
        <f>IFERROR(INDEX(Tabelle1!$C$3:$C$51,MATCH(H136,Tabelle1!$B$3:$B$51,0)),"")</f>
        <v/>
      </c>
      <c r="H136" s="64">
        <f t="shared" si="11"/>
        <v>43937</v>
      </c>
      <c r="I136" s="24"/>
    </row>
    <row r="137" spans="1:9" ht="30" customHeight="1" x14ac:dyDescent="0.3">
      <c r="A137" s="18"/>
      <c r="B137" s="18"/>
      <c r="C137" s="18"/>
      <c r="D137" s="18"/>
      <c r="E137" s="61" t="str">
        <f t="shared" si="9"/>
        <v/>
      </c>
      <c r="F137" s="62">
        <f t="shared" si="10"/>
        <v>43938</v>
      </c>
      <c r="G137" s="63" t="str">
        <f>IFERROR(INDEX(Tabelle1!$C$3:$C$51,MATCH(H137,Tabelle1!$B$3:$B$51,0)),"")</f>
        <v/>
      </c>
      <c r="H137" s="64">
        <f t="shared" si="11"/>
        <v>43938</v>
      </c>
      <c r="I137" s="24"/>
    </row>
    <row r="138" spans="1:9" ht="30" customHeight="1" x14ac:dyDescent="0.3">
      <c r="A138" s="18"/>
      <c r="B138" s="18"/>
      <c r="C138" s="18"/>
      <c r="D138" s="18"/>
      <c r="E138" s="61" t="str">
        <f t="shared" si="9"/>
        <v/>
      </c>
      <c r="F138" s="62">
        <f t="shared" si="10"/>
        <v>43939</v>
      </c>
      <c r="G138" s="63" t="str">
        <f>IFERROR(INDEX(Tabelle1!$C$3:$C$51,MATCH(H138,Tabelle1!$B$3:$B$51,0)),"")</f>
        <v/>
      </c>
      <c r="H138" s="64">
        <f t="shared" si="11"/>
        <v>43939</v>
      </c>
      <c r="I138" s="24"/>
    </row>
    <row r="139" spans="1:9" ht="30" customHeight="1" x14ac:dyDescent="0.3">
      <c r="A139" s="18"/>
      <c r="B139" s="18"/>
      <c r="C139" s="18"/>
      <c r="D139" s="18"/>
      <c r="E139" s="61" t="str">
        <f t="shared" si="9"/>
        <v/>
      </c>
      <c r="F139" s="62">
        <f t="shared" si="10"/>
        <v>43940</v>
      </c>
      <c r="G139" s="63" t="str">
        <f>IFERROR(INDEX(Tabelle1!$C$3:$C$51,MATCH(H139,Tabelle1!$B$3:$B$51,0)),"")</f>
        <v/>
      </c>
      <c r="H139" s="64">
        <f t="shared" si="11"/>
        <v>43940</v>
      </c>
      <c r="I139" s="24"/>
    </row>
    <row r="140" spans="1:9" ht="30" customHeight="1" x14ac:dyDescent="0.3">
      <c r="A140" s="18"/>
      <c r="B140" s="18"/>
      <c r="C140" s="18"/>
      <c r="D140" s="18"/>
      <c r="E140" s="61">
        <f t="shared" si="9"/>
        <v>17</v>
      </c>
      <c r="F140" s="62">
        <f t="shared" si="10"/>
        <v>43941</v>
      </c>
      <c r="G140" s="63" t="str">
        <f>IFERROR(INDEX(Tabelle1!$C$3:$C$51,MATCH(H140,Tabelle1!$B$3:$B$51,0)),"")</f>
        <v/>
      </c>
      <c r="H140" s="64">
        <f t="shared" si="11"/>
        <v>43941</v>
      </c>
      <c r="I140" s="24"/>
    </row>
    <row r="141" spans="1:9" ht="30" customHeight="1" x14ac:dyDescent="0.3">
      <c r="A141" s="40" t="s">
        <v>54</v>
      </c>
      <c r="B141" s="41"/>
      <c r="C141" s="42"/>
      <c r="D141" s="18"/>
      <c r="E141" s="61" t="str">
        <f t="shared" si="9"/>
        <v/>
      </c>
      <c r="F141" s="62">
        <f t="shared" si="10"/>
        <v>43942</v>
      </c>
      <c r="G141" s="63" t="str">
        <f>IFERROR(INDEX(Tabelle1!$C$3:$C$51,MATCH(H141,Tabelle1!$B$3:$B$51,0)),"")</f>
        <v/>
      </c>
      <c r="H141" s="64">
        <f t="shared" si="11"/>
        <v>43942</v>
      </c>
      <c r="I141" s="24"/>
    </row>
    <row r="142" spans="1:9" ht="30" customHeight="1" x14ac:dyDescent="0.3">
      <c r="A142" s="43"/>
      <c r="B142" s="44"/>
      <c r="C142" s="45"/>
      <c r="D142" s="18"/>
      <c r="E142" s="61" t="str">
        <f t="shared" si="9"/>
        <v/>
      </c>
      <c r="F142" s="62">
        <f t="shared" si="10"/>
        <v>43943</v>
      </c>
      <c r="G142" s="63" t="str">
        <f>IFERROR(INDEX(Tabelle1!$C$3:$C$51,MATCH(H142,Tabelle1!$B$3:$B$51,0)),"")</f>
        <v/>
      </c>
      <c r="H142" s="64">
        <f t="shared" si="11"/>
        <v>43943</v>
      </c>
      <c r="I142" s="24"/>
    </row>
    <row r="143" spans="1:9" ht="30" customHeight="1" x14ac:dyDescent="0.3">
      <c r="A143" s="43"/>
      <c r="B143" s="44"/>
      <c r="C143" s="45"/>
      <c r="D143" s="18"/>
      <c r="E143" s="61" t="str">
        <f t="shared" si="9"/>
        <v/>
      </c>
      <c r="F143" s="62">
        <f t="shared" si="10"/>
        <v>43944</v>
      </c>
      <c r="G143" s="63" t="str">
        <f>IFERROR(INDEX(Tabelle1!$C$3:$C$51,MATCH(H143,Tabelle1!$B$3:$B$51,0)),"")</f>
        <v/>
      </c>
      <c r="H143" s="64">
        <f t="shared" si="11"/>
        <v>43944</v>
      </c>
      <c r="I143" s="24"/>
    </row>
    <row r="144" spans="1:9" ht="30" customHeight="1" x14ac:dyDescent="0.3">
      <c r="A144" s="43"/>
      <c r="B144" s="44"/>
      <c r="C144" s="45"/>
      <c r="D144" s="18"/>
      <c r="E144" s="61" t="str">
        <f t="shared" si="9"/>
        <v/>
      </c>
      <c r="F144" s="62">
        <f t="shared" si="10"/>
        <v>43945</v>
      </c>
      <c r="G144" s="63" t="str">
        <f>IFERROR(INDEX(Tabelle1!$C$3:$C$51,MATCH(H144,Tabelle1!$B$3:$B$51,0)),"")</f>
        <v/>
      </c>
      <c r="H144" s="64">
        <f t="shared" si="11"/>
        <v>43945</v>
      </c>
      <c r="I144" s="24"/>
    </row>
    <row r="145" spans="1:10" ht="30" customHeight="1" x14ac:dyDescent="0.3">
      <c r="A145" s="43"/>
      <c r="B145" s="44"/>
      <c r="C145" s="45"/>
      <c r="D145" s="18"/>
      <c r="E145" s="61" t="str">
        <f t="shared" si="9"/>
        <v/>
      </c>
      <c r="F145" s="62">
        <f t="shared" si="10"/>
        <v>43946</v>
      </c>
      <c r="G145" s="63" t="str">
        <f>IFERROR(INDEX(Tabelle1!$C$3:$C$51,MATCH(H145,Tabelle1!$B$3:$B$51,0)),"")</f>
        <v/>
      </c>
      <c r="H145" s="64">
        <f t="shared" si="11"/>
        <v>43946</v>
      </c>
      <c r="I145" s="24"/>
    </row>
    <row r="146" spans="1:10" ht="30" customHeight="1" x14ac:dyDescent="0.3">
      <c r="A146" s="43"/>
      <c r="B146" s="44"/>
      <c r="C146" s="45"/>
      <c r="D146" s="18"/>
      <c r="E146" s="61" t="str">
        <f t="shared" si="9"/>
        <v/>
      </c>
      <c r="F146" s="62">
        <f t="shared" si="10"/>
        <v>43947</v>
      </c>
      <c r="G146" s="63" t="str">
        <f>IFERROR(INDEX(Tabelle1!$C$3:$C$51,MATCH(H146,Tabelle1!$B$3:$B$51,0)),"")</f>
        <v/>
      </c>
      <c r="H146" s="64">
        <f t="shared" si="11"/>
        <v>43947</v>
      </c>
      <c r="I146" s="24"/>
    </row>
    <row r="147" spans="1:10" ht="30" customHeight="1" x14ac:dyDescent="0.3">
      <c r="A147" s="43"/>
      <c r="B147" s="44"/>
      <c r="C147" s="45"/>
      <c r="D147" s="18"/>
      <c r="E147" s="61">
        <f t="shared" si="9"/>
        <v>18</v>
      </c>
      <c r="F147" s="62">
        <f t="shared" si="10"/>
        <v>43948</v>
      </c>
      <c r="G147" s="63" t="str">
        <f>IFERROR(INDEX(Tabelle1!$C$3:$C$51,MATCH(H147,Tabelle1!$B$3:$B$51,0)),"")</f>
        <v/>
      </c>
      <c r="H147" s="64">
        <f t="shared" si="11"/>
        <v>43948</v>
      </c>
      <c r="I147" s="24"/>
    </row>
    <row r="148" spans="1:10" ht="30" customHeight="1" x14ac:dyDescent="0.3">
      <c r="A148" s="43"/>
      <c r="B148" s="44"/>
      <c r="C148" s="45"/>
      <c r="D148" s="18"/>
      <c r="E148" s="61" t="str">
        <f t="shared" si="9"/>
        <v/>
      </c>
      <c r="F148" s="62">
        <f t="shared" si="10"/>
        <v>43949</v>
      </c>
      <c r="G148" s="63" t="str">
        <f>IFERROR(INDEX(Tabelle1!$C$3:$C$51,MATCH(H148,Tabelle1!$B$3:$B$51,0)),"")</f>
        <v/>
      </c>
      <c r="H148" s="64">
        <f t="shared" si="11"/>
        <v>43949</v>
      </c>
      <c r="I148" s="24"/>
    </row>
    <row r="149" spans="1:10" ht="30" customHeight="1" x14ac:dyDescent="0.3">
      <c r="A149" s="43"/>
      <c r="B149" s="44"/>
      <c r="C149" s="45"/>
      <c r="D149" s="18"/>
      <c r="E149" s="61" t="str">
        <f t="shared" si="9"/>
        <v/>
      </c>
      <c r="F149" s="62">
        <f t="shared" si="10"/>
        <v>43950</v>
      </c>
      <c r="G149" s="63" t="str">
        <f>IFERROR(INDEX(Tabelle1!$C$3:$C$51,MATCH(H149,Tabelle1!$B$3:$B$51,0)),"")</f>
        <v/>
      </c>
      <c r="H149" s="64">
        <f t="shared" si="11"/>
        <v>43950</v>
      </c>
      <c r="I149" s="24"/>
    </row>
    <row r="150" spans="1:10" ht="30" customHeight="1" x14ac:dyDescent="0.3">
      <c r="A150" s="46"/>
      <c r="B150" s="47"/>
      <c r="C150" s="48"/>
      <c r="D150" s="18"/>
      <c r="E150" s="61" t="str">
        <f t="shared" si="9"/>
        <v/>
      </c>
      <c r="F150" s="62">
        <f t="shared" si="10"/>
        <v>43951</v>
      </c>
      <c r="G150" s="63" t="str">
        <f>IFERROR(INDEX(Tabelle1!$C$3:$C$51,MATCH(H150,Tabelle1!$B$3:$B$51,0)),"")</f>
        <v/>
      </c>
      <c r="H150" s="64">
        <f t="shared" si="11"/>
        <v>43951</v>
      </c>
      <c r="I150" s="24"/>
    </row>
    <row r="151" spans="1:10" ht="30" customHeight="1" x14ac:dyDescent="0.3">
      <c r="A151" s="18"/>
      <c r="B151" s="18"/>
      <c r="C151" s="18"/>
      <c r="D151" s="18"/>
      <c r="E151" s="19"/>
      <c r="F151" s="20"/>
      <c r="G151" s="18"/>
      <c r="H151" s="20"/>
      <c r="I151" s="18"/>
    </row>
    <row r="152" spans="1:10" ht="30" customHeight="1" x14ac:dyDescent="0.3">
      <c r="A152" s="18"/>
      <c r="B152" s="18"/>
      <c r="C152" s="18"/>
      <c r="D152" s="18"/>
      <c r="E152" s="19"/>
      <c r="F152" s="20"/>
      <c r="G152" s="18"/>
      <c r="H152" s="20"/>
      <c r="I152" s="18"/>
    </row>
    <row r="153" spans="1:10" ht="39.950000000000003" customHeight="1" x14ac:dyDescent="0.5">
      <c r="A153" s="49" t="s">
        <v>7</v>
      </c>
      <c r="B153" s="50"/>
      <c r="C153" s="50"/>
      <c r="D153" s="50"/>
      <c r="E153" s="51"/>
      <c r="F153" s="52"/>
      <c r="G153" s="50"/>
      <c r="H153" s="96">
        <f>Tabelle1!$C$1</f>
        <v>2020</v>
      </c>
      <c r="I153" s="96"/>
      <c r="J153" s="16"/>
    </row>
    <row r="154" spans="1:10" x14ac:dyDescent="0.3">
      <c r="A154" s="50"/>
      <c r="B154" s="50"/>
      <c r="C154" s="50"/>
      <c r="D154" s="50"/>
      <c r="E154" s="51"/>
      <c r="F154" s="52"/>
      <c r="G154" s="50"/>
      <c r="H154" s="52"/>
      <c r="I154" s="50"/>
    </row>
    <row r="155" spans="1:10" x14ac:dyDescent="0.3">
      <c r="A155" s="50"/>
      <c r="B155" s="50"/>
      <c r="C155" s="50"/>
      <c r="D155" s="50"/>
      <c r="E155" s="66"/>
      <c r="F155" s="53"/>
      <c r="G155" s="54"/>
      <c r="H155" s="53">
        <v>5</v>
      </c>
      <c r="I155" s="50"/>
    </row>
    <row r="156" spans="1:10" x14ac:dyDescent="0.3">
      <c r="A156" s="50"/>
      <c r="B156" s="50"/>
      <c r="C156" s="50"/>
      <c r="D156" s="50"/>
      <c r="E156" s="67"/>
      <c r="F156" s="53"/>
      <c r="G156" s="55"/>
      <c r="H156" s="53"/>
      <c r="I156" s="50"/>
    </row>
    <row r="157" spans="1:10" x14ac:dyDescent="0.3">
      <c r="A157" s="50"/>
      <c r="B157" s="50"/>
      <c r="C157" s="50"/>
      <c r="D157" s="50"/>
      <c r="E157" s="67"/>
      <c r="F157" s="53">
        <f>DATE(H154,H155+1,1)-DATE(H154,H155,1)</f>
        <v>31</v>
      </c>
      <c r="G157" s="55"/>
      <c r="H157" s="53"/>
      <c r="I157" s="50"/>
    </row>
    <row r="158" spans="1:10" ht="30" customHeight="1" x14ac:dyDescent="0.35">
      <c r="A158" s="98"/>
      <c r="B158" s="98"/>
      <c r="C158" s="98"/>
      <c r="D158" s="18"/>
      <c r="E158" s="56"/>
      <c r="F158" s="97">
        <f>H159</f>
        <v>43952</v>
      </c>
      <c r="G158" s="97"/>
      <c r="H158" s="97"/>
      <c r="I158" s="22"/>
    </row>
    <row r="159" spans="1:10" ht="30" customHeight="1" x14ac:dyDescent="0.3">
      <c r="A159" s="98"/>
      <c r="B159" s="98"/>
      <c r="C159" s="98"/>
      <c r="D159" s="18"/>
      <c r="E159" s="57" t="str">
        <f>IFERROR(IF(WEEKDAY(F159,2)=1,_xlfn.ISOWEEKNUM(H159),""),"")</f>
        <v/>
      </c>
      <c r="F159" s="58">
        <f>H159</f>
        <v>43952</v>
      </c>
      <c r="G159" s="59" t="str">
        <f>IFERROR(INDEX(Tabelle1!$C$3:$C$51,MATCH(H159,Tabelle1!$B$3:$B$51,0)),"")</f>
        <v xml:space="preserve"> Tag der Arbeit</v>
      </c>
      <c r="H159" s="60">
        <f>DATE(Tabelle2!$C$4,Tabelle2!$S$5,1)</f>
        <v>43952</v>
      </c>
      <c r="I159" s="24"/>
    </row>
    <row r="160" spans="1:10" ht="30" customHeight="1" x14ac:dyDescent="0.3">
      <c r="A160" s="98"/>
      <c r="B160" s="98"/>
      <c r="C160" s="98"/>
      <c r="D160" s="18"/>
      <c r="E160" s="61" t="str">
        <f t="shared" ref="E160:E189" si="12">IFERROR(IF(WEEKDAY(F160,2)=1,_xlfn.ISOWEEKNUM(H160),""),"")</f>
        <v/>
      </c>
      <c r="F160" s="62">
        <f t="shared" ref="F160:F189" si="13">H160</f>
        <v>43953</v>
      </c>
      <c r="G160" s="63" t="str">
        <f>IFERROR(INDEX(Tabelle1!$C$3:$C$51,MATCH(H160,Tabelle1!$B$3:$B$51,0)),"")</f>
        <v/>
      </c>
      <c r="H160" s="64">
        <f>IFERROR(IF(MONTH(H159+1)=MONTH(H159),H159+1,""),"")</f>
        <v>43953</v>
      </c>
      <c r="I160" s="24"/>
    </row>
    <row r="161" spans="1:9" ht="30" customHeight="1" x14ac:dyDescent="0.3">
      <c r="A161" s="98"/>
      <c r="B161" s="98"/>
      <c r="C161" s="98"/>
      <c r="D161" s="18"/>
      <c r="E161" s="61" t="str">
        <f t="shared" si="12"/>
        <v/>
      </c>
      <c r="F161" s="62">
        <f t="shared" si="13"/>
        <v>43954</v>
      </c>
      <c r="G161" s="63" t="str">
        <f>IFERROR(INDEX(Tabelle1!$C$3:$C$51,MATCH(H161,Tabelle1!$B$3:$B$51,0)),"")</f>
        <v/>
      </c>
      <c r="H161" s="64">
        <f t="shared" ref="H161:H189" si="14">IFERROR(IF(MONTH(H160+1)=MONTH(H160),H160+1,""),"")</f>
        <v>43954</v>
      </c>
      <c r="I161" s="24"/>
    </row>
    <row r="162" spans="1:9" ht="30" customHeight="1" x14ac:dyDescent="0.3">
      <c r="A162" s="98"/>
      <c r="B162" s="98"/>
      <c r="C162" s="98"/>
      <c r="D162" s="18"/>
      <c r="E162" s="61">
        <f t="shared" si="12"/>
        <v>19</v>
      </c>
      <c r="F162" s="62">
        <f t="shared" si="13"/>
        <v>43955</v>
      </c>
      <c r="G162" s="63" t="str">
        <f>IFERROR(INDEX(Tabelle1!$C$3:$C$51,MATCH(H162,Tabelle1!$B$3:$B$51,0)),"")</f>
        <v/>
      </c>
      <c r="H162" s="64">
        <f t="shared" si="14"/>
        <v>43955</v>
      </c>
      <c r="I162" s="24"/>
    </row>
    <row r="163" spans="1:9" ht="30" customHeight="1" x14ac:dyDescent="0.3">
      <c r="A163" s="98"/>
      <c r="B163" s="98"/>
      <c r="C163" s="98"/>
      <c r="D163" s="18"/>
      <c r="E163" s="61" t="str">
        <f t="shared" si="12"/>
        <v/>
      </c>
      <c r="F163" s="62">
        <f t="shared" si="13"/>
        <v>43956</v>
      </c>
      <c r="G163" s="63" t="str">
        <f>IFERROR(INDEX(Tabelle1!$C$3:$C$51,MATCH(H163,Tabelle1!$B$3:$B$51,0)),"")</f>
        <v/>
      </c>
      <c r="H163" s="64">
        <f t="shared" si="14"/>
        <v>43956</v>
      </c>
      <c r="I163" s="24"/>
    </row>
    <row r="164" spans="1:9" ht="30" customHeight="1" x14ac:dyDescent="0.3">
      <c r="A164" s="98"/>
      <c r="B164" s="98"/>
      <c r="C164" s="98"/>
      <c r="D164" s="18"/>
      <c r="E164" s="61" t="str">
        <f t="shared" si="12"/>
        <v/>
      </c>
      <c r="F164" s="62">
        <f t="shared" si="13"/>
        <v>43957</v>
      </c>
      <c r="G164" s="63" t="str">
        <f>IFERROR(INDEX(Tabelle1!$C$3:$C$51,MATCH(H164,Tabelle1!$B$3:$B$51,0)),"")</f>
        <v/>
      </c>
      <c r="H164" s="64">
        <f t="shared" si="14"/>
        <v>43957</v>
      </c>
      <c r="I164" s="24"/>
    </row>
    <row r="165" spans="1:9" ht="30" customHeight="1" x14ac:dyDescent="0.3">
      <c r="A165" s="98"/>
      <c r="B165" s="98"/>
      <c r="C165" s="98"/>
      <c r="D165" s="18"/>
      <c r="E165" s="61" t="str">
        <f t="shared" si="12"/>
        <v/>
      </c>
      <c r="F165" s="62">
        <f t="shared" si="13"/>
        <v>43958</v>
      </c>
      <c r="G165" s="63" t="str">
        <f>IFERROR(INDEX(Tabelle1!$C$3:$C$51,MATCH(H165,Tabelle1!$B$3:$B$51,0)),"")</f>
        <v/>
      </c>
      <c r="H165" s="64">
        <f t="shared" si="14"/>
        <v>43958</v>
      </c>
      <c r="I165" s="24"/>
    </row>
    <row r="166" spans="1:9" ht="30" customHeight="1" x14ac:dyDescent="0.3">
      <c r="A166" s="98"/>
      <c r="B166" s="98"/>
      <c r="C166" s="98"/>
      <c r="D166" s="18"/>
      <c r="E166" s="61" t="str">
        <f t="shared" si="12"/>
        <v/>
      </c>
      <c r="F166" s="62">
        <f t="shared" si="13"/>
        <v>43959</v>
      </c>
      <c r="G166" s="63" t="str">
        <f>IFERROR(INDEX(Tabelle1!$C$3:$C$51,MATCH(H166,Tabelle1!$B$3:$B$51,0)),"")</f>
        <v/>
      </c>
      <c r="H166" s="64">
        <f>IFERROR(IF(MONTH(H165+1)=MONTH(H165),H165+1,""),"")</f>
        <v>43959</v>
      </c>
      <c r="I166" s="24"/>
    </row>
    <row r="167" spans="1:9" ht="30" customHeight="1" x14ac:dyDescent="0.3">
      <c r="A167" s="98"/>
      <c r="B167" s="98"/>
      <c r="C167" s="98"/>
      <c r="D167" s="18"/>
      <c r="E167" s="61" t="str">
        <f t="shared" si="12"/>
        <v/>
      </c>
      <c r="F167" s="62">
        <f t="shared" si="13"/>
        <v>43960</v>
      </c>
      <c r="G167" s="63" t="str">
        <f>IFERROR(INDEX(Tabelle1!$C$3:$C$51,MATCH(H167,Tabelle1!$B$3:$B$51,0)),"")</f>
        <v/>
      </c>
      <c r="H167" s="64">
        <f t="shared" si="14"/>
        <v>43960</v>
      </c>
      <c r="I167" s="24"/>
    </row>
    <row r="168" spans="1:9" ht="30" customHeight="1" x14ac:dyDescent="0.3">
      <c r="A168" s="98"/>
      <c r="B168" s="98"/>
      <c r="C168" s="98"/>
      <c r="D168" s="18"/>
      <c r="E168" s="61" t="str">
        <f t="shared" si="12"/>
        <v/>
      </c>
      <c r="F168" s="62">
        <f t="shared" si="13"/>
        <v>43961</v>
      </c>
      <c r="G168" s="63" t="str">
        <f>IFERROR(INDEX(Tabelle1!$C$3:$C$51,MATCH(H168,Tabelle1!$B$3:$B$51,0)),"")</f>
        <v xml:space="preserve"> Muttertag</v>
      </c>
      <c r="H168" s="64">
        <f t="shared" si="14"/>
        <v>43961</v>
      </c>
      <c r="I168" s="24"/>
    </row>
    <row r="169" spans="1:9" ht="30" customHeight="1" x14ac:dyDescent="0.3">
      <c r="A169" s="98"/>
      <c r="B169" s="98"/>
      <c r="C169" s="98"/>
      <c r="D169" s="18"/>
      <c r="E169" s="61">
        <f t="shared" si="12"/>
        <v>20</v>
      </c>
      <c r="F169" s="62">
        <f t="shared" si="13"/>
        <v>43962</v>
      </c>
      <c r="G169" s="63" t="str">
        <f>IFERROR(INDEX(Tabelle1!$C$3:$C$51,MATCH(H169,Tabelle1!$B$3:$B$51,0)),"")</f>
        <v/>
      </c>
      <c r="H169" s="64">
        <f t="shared" si="14"/>
        <v>43962</v>
      </c>
      <c r="I169" s="24"/>
    </row>
    <row r="170" spans="1:9" ht="30" customHeight="1" x14ac:dyDescent="0.3">
      <c r="A170" s="23"/>
      <c r="B170" s="26" t="s">
        <v>53</v>
      </c>
      <c r="C170" s="23"/>
      <c r="D170" s="18"/>
      <c r="E170" s="61" t="str">
        <f t="shared" si="12"/>
        <v/>
      </c>
      <c r="F170" s="62">
        <f t="shared" si="13"/>
        <v>43963</v>
      </c>
      <c r="G170" s="63" t="str">
        <f>IFERROR(INDEX(Tabelle1!$C$3:$C$51,MATCH(H170,Tabelle1!$B$3:$B$51,0)),"")</f>
        <v/>
      </c>
      <c r="H170" s="64">
        <f t="shared" si="14"/>
        <v>43963</v>
      </c>
      <c r="I170" s="24"/>
    </row>
    <row r="171" spans="1:9" ht="30" customHeight="1" x14ac:dyDescent="0.3">
      <c r="A171" s="23"/>
      <c r="B171" s="23"/>
      <c r="C171" s="23"/>
      <c r="D171" s="18"/>
      <c r="E171" s="61" t="str">
        <f t="shared" si="12"/>
        <v/>
      </c>
      <c r="F171" s="62">
        <f t="shared" si="13"/>
        <v>43964</v>
      </c>
      <c r="G171" s="63" t="str">
        <f>IFERROR(INDEX(Tabelle1!$C$3:$C$51,MATCH(H171,Tabelle1!$B$3:$B$51,0)),"")</f>
        <v/>
      </c>
      <c r="H171" s="64">
        <f t="shared" si="14"/>
        <v>43964</v>
      </c>
      <c r="I171" s="24"/>
    </row>
    <row r="172" spans="1:9" ht="30" customHeight="1" x14ac:dyDescent="0.3">
      <c r="A172" s="23"/>
      <c r="B172" s="23"/>
      <c r="C172" s="23"/>
      <c r="D172" s="18"/>
      <c r="E172" s="61" t="str">
        <f t="shared" si="12"/>
        <v/>
      </c>
      <c r="F172" s="62">
        <f t="shared" si="13"/>
        <v>43965</v>
      </c>
      <c r="G172" s="63" t="str">
        <f>IFERROR(INDEX(Tabelle1!$C$3:$C$51,MATCH(H172,Tabelle1!$B$3:$B$51,0)),"")</f>
        <v/>
      </c>
      <c r="H172" s="64">
        <f t="shared" si="14"/>
        <v>43965</v>
      </c>
      <c r="I172" s="24"/>
    </row>
    <row r="173" spans="1:9" ht="30" customHeight="1" x14ac:dyDescent="0.3">
      <c r="A173" s="23"/>
      <c r="B173" s="23"/>
      <c r="C173" s="23"/>
      <c r="D173" s="18"/>
      <c r="E173" s="61" t="str">
        <f t="shared" si="12"/>
        <v/>
      </c>
      <c r="F173" s="62">
        <f t="shared" si="13"/>
        <v>43966</v>
      </c>
      <c r="G173" s="63" t="str">
        <f>IFERROR(INDEX(Tabelle1!$C$3:$C$51,MATCH(H173,Tabelle1!$B$3:$B$51,0)),"")</f>
        <v/>
      </c>
      <c r="H173" s="64">
        <f t="shared" si="14"/>
        <v>43966</v>
      </c>
      <c r="I173" s="24"/>
    </row>
    <row r="174" spans="1:9" ht="30" customHeight="1" x14ac:dyDescent="0.3">
      <c r="A174" s="23"/>
      <c r="B174" s="23"/>
      <c r="C174" s="23"/>
      <c r="D174" s="18"/>
      <c r="E174" s="61" t="str">
        <f t="shared" si="12"/>
        <v/>
      </c>
      <c r="F174" s="62">
        <f t="shared" si="13"/>
        <v>43967</v>
      </c>
      <c r="G174" s="63" t="str">
        <f>IFERROR(INDEX(Tabelle1!$C$3:$C$51,MATCH(H174,Tabelle1!$B$3:$B$51,0)),"")</f>
        <v/>
      </c>
      <c r="H174" s="64">
        <f t="shared" si="14"/>
        <v>43967</v>
      </c>
      <c r="I174" s="24"/>
    </row>
    <row r="175" spans="1:9" ht="30" customHeight="1" x14ac:dyDescent="0.3">
      <c r="A175" s="18"/>
      <c r="B175" s="18"/>
      <c r="C175" s="18"/>
      <c r="D175" s="18"/>
      <c r="E175" s="61" t="str">
        <f t="shared" si="12"/>
        <v/>
      </c>
      <c r="F175" s="62">
        <f t="shared" si="13"/>
        <v>43968</v>
      </c>
      <c r="G175" s="63" t="str">
        <f>IFERROR(INDEX(Tabelle1!$C$3:$C$51,MATCH(H175,Tabelle1!$B$3:$B$51,0)),"")</f>
        <v/>
      </c>
      <c r="H175" s="64">
        <f t="shared" si="14"/>
        <v>43968</v>
      </c>
      <c r="I175" s="24"/>
    </row>
    <row r="176" spans="1:9" ht="30" customHeight="1" x14ac:dyDescent="0.3">
      <c r="A176" s="18"/>
      <c r="B176" s="18"/>
      <c r="C176" s="18"/>
      <c r="D176" s="18"/>
      <c r="E176" s="61">
        <f t="shared" si="12"/>
        <v>21</v>
      </c>
      <c r="F176" s="62">
        <f t="shared" si="13"/>
        <v>43969</v>
      </c>
      <c r="G176" s="63" t="str">
        <f>IFERROR(INDEX(Tabelle1!$C$3:$C$51,MATCH(H176,Tabelle1!$B$3:$B$51,0)),"")</f>
        <v/>
      </c>
      <c r="H176" s="64">
        <f t="shared" si="14"/>
        <v>43969</v>
      </c>
      <c r="I176" s="24"/>
    </row>
    <row r="177" spans="1:10" ht="30" customHeight="1" x14ac:dyDescent="0.3">
      <c r="A177" s="18"/>
      <c r="B177" s="18"/>
      <c r="C177" s="18"/>
      <c r="D177" s="18"/>
      <c r="E177" s="61" t="str">
        <f t="shared" si="12"/>
        <v/>
      </c>
      <c r="F177" s="62">
        <f t="shared" si="13"/>
        <v>43970</v>
      </c>
      <c r="G177" s="63" t="str">
        <f>IFERROR(INDEX(Tabelle1!$C$3:$C$51,MATCH(H177,Tabelle1!$B$3:$B$51,0)),"")</f>
        <v/>
      </c>
      <c r="H177" s="64">
        <f t="shared" si="14"/>
        <v>43970</v>
      </c>
      <c r="I177" s="24"/>
    </row>
    <row r="178" spans="1:10" ht="30" customHeight="1" x14ac:dyDescent="0.3">
      <c r="A178" s="18"/>
      <c r="B178" s="18"/>
      <c r="C178" s="18"/>
      <c r="D178" s="18"/>
      <c r="E178" s="61" t="str">
        <f t="shared" si="12"/>
        <v/>
      </c>
      <c r="F178" s="62">
        <f t="shared" si="13"/>
        <v>43971</v>
      </c>
      <c r="G178" s="63" t="str">
        <f>IFERROR(INDEX(Tabelle1!$C$3:$C$51,MATCH(H178,Tabelle1!$B$3:$B$51,0)),"")</f>
        <v/>
      </c>
      <c r="H178" s="64">
        <f t="shared" si="14"/>
        <v>43971</v>
      </c>
      <c r="I178" s="24"/>
    </row>
    <row r="179" spans="1:10" ht="30" customHeight="1" x14ac:dyDescent="0.3">
      <c r="A179" s="18"/>
      <c r="B179" s="18"/>
      <c r="C179" s="18"/>
      <c r="D179" s="18"/>
      <c r="E179" s="61" t="str">
        <f t="shared" si="12"/>
        <v/>
      </c>
      <c r="F179" s="62">
        <f t="shared" si="13"/>
        <v>43972</v>
      </c>
      <c r="G179" s="63" t="str">
        <f>IFERROR(INDEX(Tabelle1!$C$3:$C$51,MATCH(H179,Tabelle1!$B$3:$B$51,0)),"")</f>
        <v xml:space="preserve"> Christi Himmelfahrt</v>
      </c>
      <c r="H179" s="64">
        <f t="shared" si="14"/>
        <v>43972</v>
      </c>
      <c r="I179" s="24"/>
    </row>
    <row r="180" spans="1:10" ht="30" customHeight="1" x14ac:dyDescent="0.3">
      <c r="A180" s="40" t="s">
        <v>54</v>
      </c>
      <c r="B180" s="41"/>
      <c r="C180" s="42"/>
      <c r="D180" s="18"/>
      <c r="E180" s="61" t="str">
        <f t="shared" si="12"/>
        <v/>
      </c>
      <c r="F180" s="62">
        <f t="shared" si="13"/>
        <v>43973</v>
      </c>
      <c r="G180" s="63" t="str">
        <f>IFERROR(INDEX(Tabelle1!$C$3:$C$51,MATCH(H180,Tabelle1!$B$3:$B$51,0)),"")</f>
        <v/>
      </c>
      <c r="H180" s="64">
        <f t="shared" si="14"/>
        <v>43973</v>
      </c>
      <c r="I180" s="24"/>
    </row>
    <row r="181" spans="1:10" ht="30" customHeight="1" x14ac:dyDescent="0.3">
      <c r="A181" s="43"/>
      <c r="B181" s="44"/>
      <c r="C181" s="45"/>
      <c r="D181" s="18"/>
      <c r="E181" s="61" t="str">
        <f t="shared" si="12"/>
        <v/>
      </c>
      <c r="F181" s="62">
        <f t="shared" si="13"/>
        <v>43974</v>
      </c>
      <c r="G181" s="63" t="str">
        <f>IFERROR(INDEX(Tabelle1!$C$3:$C$51,MATCH(H181,Tabelle1!$B$3:$B$51,0)),"")</f>
        <v/>
      </c>
      <c r="H181" s="64">
        <f t="shared" si="14"/>
        <v>43974</v>
      </c>
      <c r="I181" s="24"/>
    </row>
    <row r="182" spans="1:10" ht="30" customHeight="1" x14ac:dyDescent="0.3">
      <c r="A182" s="43"/>
      <c r="B182" s="44"/>
      <c r="C182" s="45"/>
      <c r="D182" s="18"/>
      <c r="E182" s="61" t="str">
        <f t="shared" si="12"/>
        <v/>
      </c>
      <c r="F182" s="62">
        <f t="shared" si="13"/>
        <v>43975</v>
      </c>
      <c r="G182" s="63" t="str">
        <f>IFERROR(INDEX(Tabelle1!$C$3:$C$51,MATCH(H182,Tabelle1!$B$3:$B$51,0)),"")</f>
        <v/>
      </c>
      <c r="H182" s="64">
        <f t="shared" si="14"/>
        <v>43975</v>
      </c>
      <c r="I182" s="24"/>
    </row>
    <row r="183" spans="1:10" ht="30" customHeight="1" x14ac:dyDescent="0.3">
      <c r="A183" s="43"/>
      <c r="B183" s="44"/>
      <c r="C183" s="45"/>
      <c r="D183" s="18"/>
      <c r="E183" s="61">
        <f t="shared" si="12"/>
        <v>22</v>
      </c>
      <c r="F183" s="62">
        <f t="shared" si="13"/>
        <v>43976</v>
      </c>
      <c r="G183" s="63" t="str">
        <f>IFERROR(INDEX(Tabelle1!$C$3:$C$51,MATCH(H183,Tabelle1!$B$3:$B$51,0)),"")</f>
        <v/>
      </c>
      <c r="H183" s="64">
        <f t="shared" si="14"/>
        <v>43976</v>
      </c>
      <c r="I183" s="24"/>
    </row>
    <row r="184" spans="1:10" ht="30" customHeight="1" x14ac:dyDescent="0.3">
      <c r="A184" s="43"/>
      <c r="B184" s="44"/>
      <c r="C184" s="45"/>
      <c r="D184" s="18"/>
      <c r="E184" s="61" t="str">
        <f t="shared" si="12"/>
        <v/>
      </c>
      <c r="F184" s="62">
        <f t="shared" si="13"/>
        <v>43977</v>
      </c>
      <c r="G184" s="63" t="str">
        <f>IFERROR(INDEX(Tabelle1!$C$3:$C$51,MATCH(H184,Tabelle1!$B$3:$B$51,0)),"")</f>
        <v/>
      </c>
      <c r="H184" s="64">
        <f t="shared" si="14"/>
        <v>43977</v>
      </c>
      <c r="I184" s="24"/>
    </row>
    <row r="185" spans="1:10" ht="30" customHeight="1" x14ac:dyDescent="0.3">
      <c r="A185" s="43"/>
      <c r="B185" s="44"/>
      <c r="C185" s="45"/>
      <c r="D185" s="18"/>
      <c r="E185" s="61" t="str">
        <f t="shared" si="12"/>
        <v/>
      </c>
      <c r="F185" s="62">
        <f t="shared" si="13"/>
        <v>43978</v>
      </c>
      <c r="G185" s="63" t="str">
        <f>IFERROR(INDEX(Tabelle1!$C$3:$C$51,MATCH(H185,Tabelle1!$B$3:$B$51,0)),"")</f>
        <v/>
      </c>
      <c r="H185" s="64">
        <f t="shared" si="14"/>
        <v>43978</v>
      </c>
      <c r="I185" s="24"/>
    </row>
    <row r="186" spans="1:10" ht="30" customHeight="1" x14ac:dyDescent="0.3">
      <c r="A186" s="43"/>
      <c r="B186" s="44"/>
      <c r="C186" s="45"/>
      <c r="D186" s="18"/>
      <c r="E186" s="61" t="str">
        <f t="shared" si="12"/>
        <v/>
      </c>
      <c r="F186" s="62">
        <f t="shared" si="13"/>
        <v>43979</v>
      </c>
      <c r="G186" s="63" t="str">
        <f>IFERROR(INDEX(Tabelle1!$C$3:$C$51,MATCH(H186,Tabelle1!$B$3:$B$51,0)),"")</f>
        <v/>
      </c>
      <c r="H186" s="64">
        <f t="shared" si="14"/>
        <v>43979</v>
      </c>
      <c r="I186" s="24"/>
    </row>
    <row r="187" spans="1:10" ht="30" customHeight="1" x14ac:dyDescent="0.3">
      <c r="A187" s="43"/>
      <c r="B187" s="44"/>
      <c r="C187" s="45"/>
      <c r="D187" s="18"/>
      <c r="E187" s="61" t="str">
        <f t="shared" si="12"/>
        <v/>
      </c>
      <c r="F187" s="62">
        <f t="shared" si="13"/>
        <v>43980</v>
      </c>
      <c r="G187" s="63" t="str">
        <f>IFERROR(INDEX(Tabelle1!$C$3:$C$51,MATCH(H187,Tabelle1!$B$3:$B$51,0)),"")</f>
        <v/>
      </c>
      <c r="H187" s="64">
        <f t="shared" si="14"/>
        <v>43980</v>
      </c>
      <c r="I187" s="24"/>
    </row>
    <row r="188" spans="1:10" ht="30" customHeight="1" x14ac:dyDescent="0.3">
      <c r="A188" s="43"/>
      <c r="B188" s="44"/>
      <c r="C188" s="45"/>
      <c r="D188" s="18"/>
      <c r="E188" s="61" t="str">
        <f t="shared" si="12"/>
        <v/>
      </c>
      <c r="F188" s="62">
        <f t="shared" si="13"/>
        <v>43981</v>
      </c>
      <c r="G188" s="63" t="str">
        <f>IFERROR(INDEX(Tabelle1!$C$3:$C$51,MATCH(H188,Tabelle1!$B$3:$B$51,0)),"")</f>
        <v/>
      </c>
      <c r="H188" s="64">
        <f t="shared" si="14"/>
        <v>43981</v>
      </c>
      <c r="I188" s="24"/>
    </row>
    <row r="189" spans="1:10" ht="30" customHeight="1" x14ac:dyDescent="0.3">
      <c r="A189" s="46"/>
      <c r="B189" s="47"/>
      <c r="C189" s="48"/>
      <c r="D189" s="18"/>
      <c r="E189" s="61" t="str">
        <f t="shared" si="12"/>
        <v/>
      </c>
      <c r="F189" s="62">
        <f t="shared" si="13"/>
        <v>43982</v>
      </c>
      <c r="G189" s="63" t="str">
        <f>IFERROR(INDEX(Tabelle1!$C$3:$C$51,MATCH(H189,Tabelle1!$B$3:$B$51,0)),"")</f>
        <v xml:space="preserve"> Pfingstsonntag</v>
      </c>
      <c r="H189" s="64">
        <f t="shared" si="14"/>
        <v>43982</v>
      </c>
      <c r="I189" s="24"/>
    </row>
    <row r="190" spans="1:10" ht="30" customHeight="1" x14ac:dyDescent="0.3">
      <c r="A190" s="18"/>
      <c r="B190" s="18"/>
      <c r="C190" s="18"/>
      <c r="D190" s="18"/>
      <c r="E190" s="19"/>
      <c r="F190" s="20"/>
      <c r="G190" s="18"/>
      <c r="H190" s="20"/>
      <c r="I190" s="18"/>
    </row>
    <row r="191" spans="1:10" ht="39.950000000000003" customHeight="1" x14ac:dyDescent="0.5">
      <c r="A191" s="49" t="s">
        <v>7</v>
      </c>
      <c r="B191" s="50"/>
      <c r="C191" s="50"/>
      <c r="D191" s="50"/>
      <c r="E191" s="51"/>
      <c r="F191" s="52"/>
      <c r="G191" s="50"/>
      <c r="H191" s="96">
        <f>Tabelle1!$C$1</f>
        <v>2020</v>
      </c>
      <c r="I191" s="96"/>
      <c r="J191" s="16"/>
    </row>
    <row r="192" spans="1:10" x14ac:dyDescent="0.3">
      <c r="A192" s="50"/>
      <c r="B192" s="50"/>
      <c r="C192" s="50"/>
      <c r="D192" s="50"/>
      <c r="E192" s="51"/>
      <c r="F192" s="52"/>
      <c r="G192" s="50"/>
      <c r="H192" s="52"/>
      <c r="I192" s="50"/>
    </row>
    <row r="193" spans="1:9" x14ac:dyDescent="0.3">
      <c r="A193" s="50"/>
      <c r="B193" s="50"/>
      <c r="C193" s="50"/>
      <c r="D193" s="50"/>
      <c r="E193" s="66"/>
      <c r="F193" s="53"/>
      <c r="G193" s="54"/>
      <c r="H193" s="53">
        <v>6</v>
      </c>
      <c r="I193" s="50"/>
    </row>
    <row r="194" spans="1:9" x14ac:dyDescent="0.3">
      <c r="A194" s="50"/>
      <c r="B194" s="50"/>
      <c r="C194" s="50"/>
      <c r="D194" s="50"/>
      <c r="E194" s="67"/>
      <c r="F194" s="53"/>
      <c r="G194" s="55"/>
      <c r="H194" s="53"/>
      <c r="I194" s="50"/>
    </row>
    <row r="195" spans="1:9" x14ac:dyDescent="0.3">
      <c r="A195" s="50"/>
      <c r="B195" s="50"/>
      <c r="C195" s="50"/>
      <c r="D195" s="50"/>
      <c r="E195" s="67"/>
      <c r="F195" s="53">
        <f>DATE(H192,H193+1,1)-DATE(H192,H193,1)</f>
        <v>30</v>
      </c>
      <c r="G195" s="55"/>
      <c r="H195" s="53"/>
      <c r="I195" s="50"/>
    </row>
    <row r="196" spans="1:9" ht="30" customHeight="1" x14ac:dyDescent="0.35">
      <c r="A196" s="98"/>
      <c r="B196" s="98"/>
      <c r="C196" s="98"/>
      <c r="D196" s="18"/>
      <c r="E196" s="56"/>
      <c r="F196" s="97">
        <f>H197</f>
        <v>43983</v>
      </c>
      <c r="G196" s="97"/>
      <c r="H196" s="97"/>
      <c r="I196" s="22"/>
    </row>
    <row r="197" spans="1:9" ht="30" customHeight="1" x14ac:dyDescent="0.3">
      <c r="A197" s="98"/>
      <c r="B197" s="98"/>
      <c r="C197" s="98"/>
      <c r="D197" s="18"/>
      <c r="E197" s="57">
        <f>IFERROR(IF(WEEKDAY(F197,2)=1,_xlfn.ISOWEEKNUM(H197),""),"")</f>
        <v>23</v>
      </c>
      <c r="F197" s="58">
        <f>H197</f>
        <v>43983</v>
      </c>
      <c r="G197" s="59" t="str">
        <f>IFERROR(INDEX(Tabelle1!$C$3:$C$51,MATCH(H197,Tabelle1!$B$3:$B$51,0)),"")</f>
        <v xml:space="preserve"> Pfingstmontag</v>
      </c>
      <c r="H197" s="60">
        <f>DATE(Tabelle2!$C$4,Tabelle2!$W$5,1)</f>
        <v>43983</v>
      </c>
      <c r="I197" s="24"/>
    </row>
    <row r="198" spans="1:9" ht="30" customHeight="1" x14ac:dyDescent="0.3">
      <c r="A198" s="98"/>
      <c r="B198" s="98"/>
      <c r="C198" s="98"/>
      <c r="D198" s="18"/>
      <c r="E198" s="61" t="str">
        <f t="shared" ref="E198:E226" si="15">IFERROR(IF(WEEKDAY(F198,2)=1,_xlfn.ISOWEEKNUM(H198),""),"")</f>
        <v/>
      </c>
      <c r="F198" s="62">
        <f t="shared" ref="F198:F226" si="16">H198</f>
        <v>43984</v>
      </c>
      <c r="G198" s="63" t="str">
        <f>IFERROR(INDEX(Tabelle1!$C$3:$C$51,MATCH(H198,Tabelle1!$B$3:$B$51,0)),"")</f>
        <v/>
      </c>
      <c r="H198" s="64">
        <f>IFERROR(IF(MONTH(H197+1)=MONTH(H197),H197+1,""),"")</f>
        <v>43984</v>
      </c>
      <c r="I198" s="24"/>
    </row>
    <row r="199" spans="1:9" ht="30" customHeight="1" x14ac:dyDescent="0.3">
      <c r="A199" s="98"/>
      <c r="B199" s="98"/>
      <c r="C199" s="98"/>
      <c r="D199" s="18"/>
      <c r="E199" s="61" t="str">
        <f t="shared" si="15"/>
        <v/>
      </c>
      <c r="F199" s="62">
        <f t="shared" si="16"/>
        <v>43985</v>
      </c>
      <c r="G199" s="63" t="str">
        <f>IFERROR(INDEX(Tabelle1!$C$3:$C$51,MATCH(H199,Tabelle1!$B$3:$B$51,0)),"")</f>
        <v/>
      </c>
      <c r="H199" s="64">
        <f t="shared" ref="H199:H226" si="17">IFERROR(IF(MONTH(H198+1)=MONTH(H198),H198+1,""),"")</f>
        <v>43985</v>
      </c>
      <c r="I199" s="24"/>
    </row>
    <row r="200" spans="1:9" ht="30" customHeight="1" x14ac:dyDescent="0.3">
      <c r="A200" s="98"/>
      <c r="B200" s="98"/>
      <c r="C200" s="98"/>
      <c r="D200" s="18"/>
      <c r="E200" s="61" t="str">
        <f t="shared" si="15"/>
        <v/>
      </c>
      <c r="F200" s="62">
        <f t="shared" si="16"/>
        <v>43986</v>
      </c>
      <c r="G200" s="63" t="str">
        <f>IFERROR(INDEX(Tabelle1!$C$3:$C$51,MATCH(H200,Tabelle1!$B$3:$B$51,0)),"")</f>
        <v/>
      </c>
      <c r="H200" s="64">
        <f t="shared" si="17"/>
        <v>43986</v>
      </c>
      <c r="I200" s="24"/>
    </row>
    <row r="201" spans="1:9" ht="30" customHeight="1" x14ac:dyDescent="0.3">
      <c r="A201" s="98"/>
      <c r="B201" s="98"/>
      <c r="C201" s="98"/>
      <c r="D201" s="18"/>
      <c r="E201" s="61" t="str">
        <f t="shared" si="15"/>
        <v/>
      </c>
      <c r="F201" s="62">
        <f t="shared" si="16"/>
        <v>43987</v>
      </c>
      <c r="G201" s="63" t="str">
        <f>IFERROR(INDEX(Tabelle1!$C$3:$C$51,MATCH(H201,Tabelle1!$B$3:$B$51,0)),"")</f>
        <v/>
      </c>
      <c r="H201" s="64">
        <f t="shared" si="17"/>
        <v>43987</v>
      </c>
      <c r="I201" s="24"/>
    </row>
    <row r="202" spans="1:9" ht="30" customHeight="1" x14ac:dyDescent="0.3">
      <c r="A202" s="98"/>
      <c r="B202" s="98"/>
      <c r="C202" s="98"/>
      <c r="D202" s="18"/>
      <c r="E202" s="61" t="str">
        <f t="shared" si="15"/>
        <v/>
      </c>
      <c r="F202" s="62">
        <f t="shared" si="16"/>
        <v>43988</v>
      </c>
      <c r="G202" s="63" t="str">
        <f>IFERROR(INDEX(Tabelle1!$C$3:$C$51,MATCH(H202,Tabelle1!$B$3:$B$51,0)),"")</f>
        <v/>
      </c>
      <c r="H202" s="64">
        <f t="shared" si="17"/>
        <v>43988</v>
      </c>
      <c r="I202" s="24"/>
    </row>
    <row r="203" spans="1:9" ht="30" customHeight="1" x14ac:dyDescent="0.3">
      <c r="A203" s="98"/>
      <c r="B203" s="98"/>
      <c r="C203" s="98"/>
      <c r="D203" s="18"/>
      <c r="E203" s="61" t="str">
        <f t="shared" si="15"/>
        <v/>
      </c>
      <c r="F203" s="62">
        <f t="shared" si="16"/>
        <v>43989</v>
      </c>
      <c r="G203" s="63" t="str">
        <f>IFERROR(INDEX(Tabelle1!$C$3:$C$51,MATCH(H203,Tabelle1!$B$3:$B$51,0)),"")</f>
        <v/>
      </c>
      <c r="H203" s="64">
        <f t="shared" si="17"/>
        <v>43989</v>
      </c>
      <c r="I203" s="24"/>
    </row>
    <row r="204" spans="1:9" ht="30" customHeight="1" x14ac:dyDescent="0.3">
      <c r="A204" s="98"/>
      <c r="B204" s="98"/>
      <c r="C204" s="98"/>
      <c r="D204" s="18"/>
      <c r="E204" s="61">
        <f t="shared" si="15"/>
        <v>24</v>
      </c>
      <c r="F204" s="62">
        <f t="shared" si="16"/>
        <v>43990</v>
      </c>
      <c r="G204" s="63" t="str">
        <f>IFERROR(INDEX(Tabelle1!$C$3:$C$51,MATCH(H204,Tabelle1!$B$3:$B$51,0)),"")</f>
        <v/>
      </c>
      <c r="H204" s="64">
        <f>IFERROR(IF(MONTH(H203+1)=MONTH(H203),H203+1,""),"")</f>
        <v>43990</v>
      </c>
      <c r="I204" s="24"/>
    </row>
    <row r="205" spans="1:9" ht="30" customHeight="1" x14ac:dyDescent="0.3">
      <c r="A205" s="98"/>
      <c r="B205" s="98"/>
      <c r="C205" s="98"/>
      <c r="D205" s="18"/>
      <c r="E205" s="61" t="str">
        <f t="shared" si="15"/>
        <v/>
      </c>
      <c r="F205" s="62">
        <f t="shared" si="16"/>
        <v>43991</v>
      </c>
      <c r="G205" s="63" t="str">
        <f>IFERROR(INDEX(Tabelle1!$C$3:$C$51,MATCH(H205,Tabelle1!$B$3:$B$51,0)),"")</f>
        <v/>
      </c>
      <c r="H205" s="64">
        <f t="shared" si="17"/>
        <v>43991</v>
      </c>
      <c r="I205" s="24"/>
    </row>
    <row r="206" spans="1:9" ht="30" customHeight="1" x14ac:dyDescent="0.3">
      <c r="A206" s="98"/>
      <c r="B206" s="98"/>
      <c r="C206" s="98"/>
      <c r="D206" s="18"/>
      <c r="E206" s="61" t="str">
        <f t="shared" si="15"/>
        <v/>
      </c>
      <c r="F206" s="62">
        <f t="shared" si="16"/>
        <v>43992</v>
      </c>
      <c r="G206" s="63" t="str">
        <f>IFERROR(INDEX(Tabelle1!$C$3:$C$51,MATCH(H206,Tabelle1!$B$3:$B$51,0)),"")</f>
        <v/>
      </c>
      <c r="H206" s="64">
        <f t="shared" si="17"/>
        <v>43992</v>
      </c>
      <c r="I206" s="24"/>
    </row>
    <row r="207" spans="1:9" ht="30" customHeight="1" x14ac:dyDescent="0.3">
      <c r="A207" s="98"/>
      <c r="B207" s="98"/>
      <c r="C207" s="98"/>
      <c r="D207" s="18"/>
      <c r="E207" s="61" t="str">
        <f t="shared" si="15"/>
        <v/>
      </c>
      <c r="F207" s="62">
        <f t="shared" si="16"/>
        <v>43993</v>
      </c>
      <c r="G207" s="63" t="str">
        <f>IFERROR(INDEX(Tabelle1!$C$3:$C$51,MATCH(H207,Tabelle1!$B$3:$B$51,0)),"")</f>
        <v/>
      </c>
      <c r="H207" s="64">
        <f t="shared" si="17"/>
        <v>43993</v>
      </c>
      <c r="I207" s="24"/>
    </row>
    <row r="208" spans="1:9" ht="30" customHeight="1" x14ac:dyDescent="0.3">
      <c r="A208" s="23"/>
      <c r="B208" s="26" t="s">
        <v>53</v>
      </c>
      <c r="C208" s="23"/>
      <c r="D208" s="18"/>
      <c r="E208" s="61" t="str">
        <f t="shared" si="15"/>
        <v/>
      </c>
      <c r="F208" s="62">
        <f t="shared" si="16"/>
        <v>43994</v>
      </c>
      <c r="G208" s="63" t="str">
        <f>IFERROR(INDEX(Tabelle1!$C$3:$C$51,MATCH(H208,Tabelle1!$B$3:$B$51,0)),"")</f>
        <v/>
      </c>
      <c r="H208" s="64">
        <f t="shared" si="17"/>
        <v>43994</v>
      </c>
      <c r="I208" s="24"/>
    </row>
    <row r="209" spans="1:9" ht="30" customHeight="1" x14ac:dyDescent="0.3">
      <c r="A209" s="23"/>
      <c r="B209" s="23"/>
      <c r="C209" s="23"/>
      <c r="D209" s="18"/>
      <c r="E209" s="61" t="str">
        <f t="shared" si="15"/>
        <v/>
      </c>
      <c r="F209" s="62">
        <f t="shared" si="16"/>
        <v>43995</v>
      </c>
      <c r="G209" s="63" t="str">
        <f>IFERROR(INDEX(Tabelle1!$C$3:$C$51,MATCH(H209,Tabelle1!$B$3:$B$51,0)),"")</f>
        <v/>
      </c>
      <c r="H209" s="64">
        <f t="shared" si="17"/>
        <v>43995</v>
      </c>
      <c r="I209" s="24"/>
    </row>
    <row r="210" spans="1:9" ht="30" customHeight="1" x14ac:dyDescent="0.3">
      <c r="A210" s="23"/>
      <c r="B210" s="23"/>
      <c r="C210" s="23"/>
      <c r="D210" s="18"/>
      <c r="E210" s="61" t="str">
        <f t="shared" si="15"/>
        <v/>
      </c>
      <c r="F210" s="62">
        <f t="shared" si="16"/>
        <v>43996</v>
      </c>
      <c r="G210" s="63" t="str">
        <f>IFERROR(INDEX(Tabelle1!$C$3:$C$51,MATCH(H210,Tabelle1!$B$3:$B$51,0)),"")</f>
        <v/>
      </c>
      <c r="H210" s="64">
        <f t="shared" si="17"/>
        <v>43996</v>
      </c>
      <c r="I210" s="24"/>
    </row>
    <row r="211" spans="1:9" ht="30" customHeight="1" x14ac:dyDescent="0.3">
      <c r="A211" s="23"/>
      <c r="B211" s="23"/>
      <c r="C211" s="23"/>
      <c r="D211" s="18"/>
      <c r="E211" s="61">
        <f t="shared" si="15"/>
        <v>25</v>
      </c>
      <c r="F211" s="62">
        <f t="shared" si="16"/>
        <v>43997</v>
      </c>
      <c r="G211" s="63" t="str">
        <f>IFERROR(INDEX(Tabelle1!$C$3:$C$51,MATCH(H211,Tabelle1!$B$3:$B$51,0)),"")</f>
        <v/>
      </c>
      <c r="H211" s="64">
        <f t="shared" si="17"/>
        <v>43997</v>
      </c>
      <c r="I211" s="24"/>
    </row>
    <row r="212" spans="1:9" ht="30" customHeight="1" x14ac:dyDescent="0.3">
      <c r="A212" s="23"/>
      <c r="B212" s="23"/>
      <c r="C212" s="23"/>
      <c r="D212" s="18"/>
      <c r="E212" s="61" t="str">
        <f t="shared" si="15"/>
        <v/>
      </c>
      <c r="F212" s="62">
        <f t="shared" si="16"/>
        <v>43998</v>
      </c>
      <c r="G212" s="63" t="str">
        <f>IFERROR(INDEX(Tabelle1!$C$3:$C$51,MATCH(H212,Tabelle1!$B$3:$B$51,0)),"")</f>
        <v/>
      </c>
      <c r="H212" s="64">
        <f t="shared" si="17"/>
        <v>43998</v>
      </c>
      <c r="I212" s="24"/>
    </row>
    <row r="213" spans="1:9" ht="30" customHeight="1" x14ac:dyDescent="0.3">
      <c r="A213" s="18"/>
      <c r="B213" s="18"/>
      <c r="C213" s="18"/>
      <c r="D213" s="18"/>
      <c r="E213" s="61" t="str">
        <f t="shared" si="15"/>
        <v/>
      </c>
      <c r="F213" s="62">
        <f t="shared" si="16"/>
        <v>43999</v>
      </c>
      <c r="G213" s="63" t="str">
        <f>IFERROR(INDEX(Tabelle1!$C$3:$C$51,MATCH(H213,Tabelle1!$B$3:$B$51,0)),"")</f>
        <v/>
      </c>
      <c r="H213" s="64">
        <f t="shared" si="17"/>
        <v>43999</v>
      </c>
      <c r="I213" s="24"/>
    </row>
    <row r="214" spans="1:9" ht="30" customHeight="1" x14ac:dyDescent="0.3">
      <c r="A214" s="18"/>
      <c r="B214" s="18"/>
      <c r="C214" s="18"/>
      <c r="D214" s="18"/>
      <c r="E214" s="61" t="str">
        <f t="shared" si="15"/>
        <v/>
      </c>
      <c r="F214" s="62">
        <f t="shared" si="16"/>
        <v>44000</v>
      </c>
      <c r="G214" s="63" t="str">
        <f>IFERROR(INDEX(Tabelle1!$C$3:$C$51,MATCH(H214,Tabelle1!$B$3:$B$51,0)),"")</f>
        <v/>
      </c>
      <c r="H214" s="64">
        <f t="shared" si="17"/>
        <v>44000</v>
      </c>
      <c r="I214" s="24"/>
    </row>
    <row r="215" spans="1:9" ht="30" customHeight="1" x14ac:dyDescent="0.3">
      <c r="A215" s="18"/>
      <c r="B215" s="18"/>
      <c r="C215" s="18"/>
      <c r="D215" s="18"/>
      <c r="E215" s="61" t="str">
        <f t="shared" si="15"/>
        <v/>
      </c>
      <c r="F215" s="62">
        <f t="shared" si="16"/>
        <v>44001</v>
      </c>
      <c r="G215" s="63" t="str">
        <f>IFERROR(INDEX(Tabelle1!$C$3:$C$51,MATCH(H215,Tabelle1!$B$3:$B$51,0)),"")</f>
        <v/>
      </c>
      <c r="H215" s="64">
        <f t="shared" si="17"/>
        <v>44001</v>
      </c>
      <c r="I215" s="24"/>
    </row>
    <row r="216" spans="1:9" ht="30" customHeight="1" x14ac:dyDescent="0.3">
      <c r="A216" s="18"/>
      <c r="B216" s="18"/>
      <c r="C216" s="18"/>
      <c r="D216" s="18"/>
      <c r="E216" s="61" t="str">
        <f t="shared" si="15"/>
        <v/>
      </c>
      <c r="F216" s="62">
        <f t="shared" si="16"/>
        <v>44002</v>
      </c>
      <c r="G216" s="63" t="str">
        <f>IFERROR(INDEX(Tabelle1!$C$3:$C$51,MATCH(H216,Tabelle1!$B$3:$B$51,0)),"")</f>
        <v/>
      </c>
      <c r="H216" s="64">
        <f t="shared" si="17"/>
        <v>44002</v>
      </c>
      <c r="I216" s="24"/>
    </row>
    <row r="217" spans="1:9" ht="30" customHeight="1" x14ac:dyDescent="0.3">
      <c r="A217" s="40" t="s">
        <v>54</v>
      </c>
      <c r="B217" s="41"/>
      <c r="C217" s="42"/>
      <c r="D217" s="18"/>
      <c r="E217" s="61" t="str">
        <f t="shared" si="15"/>
        <v/>
      </c>
      <c r="F217" s="62">
        <f t="shared" si="16"/>
        <v>44003</v>
      </c>
      <c r="G217" s="63" t="str">
        <f>IFERROR(INDEX(Tabelle1!$C$3:$C$51,MATCH(H217,Tabelle1!$B$3:$B$51,0)),"")</f>
        <v/>
      </c>
      <c r="H217" s="64">
        <f t="shared" si="17"/>
        <v>44003</v>
      </c>
      <c r="I217" s="24"/>
    </row>
    <row r="218" spans="1:9" ht="30" customHeight="1" x14ac:dyDescent="0.3">
      <c r="A218" s="43"/>
      <c r="B218" s="44"/>
      <c r="C218" s="45"/>
      <c r="D218" s="18"/>
      <c r="E218" s="61">
        <f t="shared" si="15"/>
        <v>26</v>
      </c>
      <c r="F218" s="62">
        <f t="shared" si="16"/>
        <v>44004</v>
      </c>
      <c r="G218" s="63" t="str">
        <f>IFERROR(INDEX(Tabelle1!$C$3:$C$51,MATCH(H218,Tabelle1!$B$3:$B$51,0)),"")</f>
        <v/>
      </c>
      <c r="H218" s="64">
        <f t="shared" si="17"/>
        <v>44004</v>
      </c>
      <c r="I218" s="24"/>
    </row>
    <row r="219" spans="1:9" ht="30" customHeight="1" x14ac:dyDescent="0.3">
      <c r="A219" s="43"/>
      <c r="B219" s="44"/>
      <c r="C219" s="45"/>
      <c r="D219" s="18"/>
      <c r="E219" s="61" t="str">
        <f t="shared" si="15"/>
        <v/>
      </c>
      <c r="F219" s="62">
        <f t="shared" si="16"/>
        <v>44005</v>
      </c>
      <c r="G219" s="63" t="str">
        <f>IFERROR(INDEX(Tabelle1!$C$3:$C$51,MATCH(H219,Tabelle1!$B$3:$B$51,0)),"")</f>
        <v/>
      </c>
      <c r="H219" s="64">
        <f t="shared" si="17"/>
        <v>44005</v>
      </c>
      <c r="I219" s="24"/>
    </row>
    <row r="220" spans="1:9" ht="30" customHeight="1" x14ac:dyDescent="0.3">
      <c r="A220" s="43"/>
      <c r="B220" s="44"/>
      <c r="C220" s="45"/>
      <c r="D220" s="18"/>
      <c r="E220" s="61" t="str">
        <f t="shared" si="15"/>
        <v/>
      </c>
      <c r="F220" s="62">
        <f t="shared" si="16"/>
        <v>44006</v>
      </c>
      <c r="G220" s="63" t="str">
        <f>IFERROR(INDEX(Tabelle1!$C$3:$C$51,MATCH(H220,Tabelle1!$B$3:$B$51,0)),"")</f>
        <v/>
      </c>
      <c r="H220" s="64">
        <f t="shared" si="17"/>
        <v>44006</v>
      </c>
      <c r="I220" s="24"/>
    </row>
    <row r="221" spans="1:9" ht="30" customHeight="1" x14ac:dyDescent="0.3">
      <c r="A221" s="43"/>
      <c r="B221" s="44"/>
      <c r="C221" s="45"/>
      <c r="D221" s="18"/>
      <c r="E221" s="61" t="str">
        <f t="shared" si="15"/>
        <v/>
      </c>
      <c r="F221" s="62">
        <f t="shared" si="16"/>
        <v>44007</v>
      </c>
      <c r="G221" s="63" t="str">
        <f>IFERROR(INDEX(Tabelle1!$C$3:$C$51,MATCH(H221,Tabelle1!$B$3:$B$51,0)),"")</f>
        <v/>
      </c>
      <c r="H221" s="64">
        <f t="shared" si="17"/>
        <v>44007</v>
      </c>
      <c r="I221" s="24"/>
    </row>
    <row r="222" spans="1:9" ht="30" customHeight="1" x14ac:dyDescent="0.3">
      <c r="A222" s="43"/>
      <c r="B222" s="44"/>
      <c r="C222" s="45"/>
      <c r="D222" s="18"/>
      <c r="E222" s="61" t="str">
        <f t="shared" si="15"/>
        <v/>
      </c>
      <c r="F222" s="62">
        <f t="shared" si="16"/>
        <v>44008</v>
      </c>
      <c r="G222" s="63" t="str">
        <f>IFERROR(INDEX(Tabelle1!$C$3:$C$51,MATCH(H222,Tabelle1!$B$3:$B$51,0)),"")</f>
        <v/>
      </c>
      <c r="H222" s="64">
        <f t="shared" si="17"/>
        <v>44008</v>
      </c>
      <c r="I222" s="24"/>
    </row>
    <row r="223" spans="1:9" ht="30" customHeight="1" x14ac:dyDescent="0.3">
      <c r="A223" s="43"/>
      <c r="B223" s="44"/>
      <c r="C223" s="45"/>
      <c r="D223" s="18"/>
      <c r="E223" s="61" t="str">
        <f t="shared" si="15"/>
        <v/>
      </c>
      <c r="F223" s="62">
        <f t="shared" si="16"/>
        <v>44009</v>
      </c>
      <c r="G223" s="63" t="str">
        <f>IFERROR(INDEX(Tabelle1!$C$3:$C$51,MATCH(H223,Tabelle1!$B$3:$B$51,0)),"")</f>
        <v/>
      </c>
      <c r="H223" s="64">
        <f t="shared" si="17"/>
        <v>44009</v>
      </c>
      <c r="I223" s="24"/>
    </row>
    <row r="224" spans="1:9" ht="30" customHeight="1" x14ac:dyDescent="0.3">
      <c r="A224" s="43"/>
      <c r="B224" s="44"/>
      <c r="C224" s="45"/>
      <c r="D224" s="18"/>
      <c r="E224" s="61" t="str">
        <f t="shared" si="15"/>
        <v/>
      </c>
      <c r="F224" s="62">
        <f t="shared" si="16"/>
        <v>44010</v>
      </c>
      <c r="G224" s="63" t="str">
        <f>IFERROR(INDEX(Tabelle1!$C$3:$C$51,MATCH(H224,Tabelle1!$B$3:$B$51,0)),"")</f>
        <v/>
      </c>
      <c r="H224" s="64">
        <f t="shared" si="17"/>
        <v>44010</v>
      </c>
      <c r="I224" s="24"/>
    </row>
    <row r="225" spans="1:10" ht="30" customHeight="1" x14ac:dyDescent="0.3">
      <c r="A225" s="43"/>
      <c r="B225" s="44"/>
      <c r="C225" s="45"/>
      <c r="D225" s="18"/>
      <c r="E225" s="61">
        <f t="shared" si="15"/>
        <v>27</v>
      </c>
      <c r="F225" s="62">
        <f t="shared" si="16"/>
        <v>44011</v>
      </c>
      <c r="G225" s="63" t="str">
        <f>IFERROR(INDEX(Tabelle1!$C$3:$C$51,MATCH(H225,Tabelle1!$B$3:$B$51,0)),"")</f>
        <v/>
      </c>
      <c r="H225" s="64">
        <f t="shared" si="17"/>
        <v>44011</v>
      </c>
      <c r="I225" s="24"/>
    </row>
    <row r="226" spans="1:10" ht="30" customHeight="1" x14ac:dyDescent="0.3">
      <c r="A226" s="46"/>
      <c r="B226" s="47"/>
      <c r="C226" s="48"/>
      <c r="D226" s="18"/>
      <c r="E226" s="61" t="str">
        <f t="shared" si="15"/>
        <v/>
      </c>
      <c r="F226" s="62">
        <f t="shared" si="16"/>
        <v>44012</v>
      </c>
      <c r="G226" s="63" t="str">
        <f>IFERROR(INDEX(Tabelle1!$C$3:$C$51,MATCH(H226,Tabelle1!$B$3:$B$51,0)),"")</f>
        <v/>
      </c>
      <c r="H226" s="64">
        <f t="shared" si="17"/>
        <v>44012</v>
      </c>
      <c r="I226" s="24"/>
    </row>
    <row r="227" spans="1:10" ht="30" customHeight="1" x14ac:dyDescent="0.3">
      <c r="A227" s="18"/>
      <c r="B227" s="18"/>
      <c r="C227" s="18"/>
      <c r="D227" s="18"/>
      <c r="E227" s="19"/>
      <c r="F227" s="20"/>
      <c r="G227" s="18"/>
      <c r="H227" s="20"/>
      <c r="I227" s="18"/>
    </row>
    <row r="228" spans="1:10" ht="30" customHeight="1" x14ac:dyDescent="0.3">
      <c r="A228" s="18"/>
      <c r="B228" s="18"/>
      <c r="C228" s="18"/>
      <c r="D228" s="18"/>
      <c r="E228" s="19"/>
      <c r="F228" s="20"/>
      <c r="G228" s="18"/>
      <c r="H228" s="20"/>
      <c r="I228" s="18"/>
    </row>
    <row r="229" spans="1:10" ht="39.950000000000003" customHeight="1" x14ac:dyDescent="0.5">
      <c r="A229" s="49" t="s">
        <v>7</v>
      </c>
      <c r="B229" s="50"/>
      <c r="C229" s="50"/>
      <c r="D229" s="50"/>
      <c r="E229" s="51"/>
      <c r="F229" s="52"/>
      <c r="G229" s="50"/>
      <c r="H229" s="96">
        <f>Tabelle1!$C$1</f>
        <v>2020</v>
      </c>
      <c r="I229" s="96"/>
      <c r="J229" s="16"/>
    </row>
    <row r="230" spans="1:10" x14ac:dyDescent="0.3">
      <c r="A230" s="50"/>
      <c r="B230" s="50"/>
      <c r="C230" s="50"/>
      <c r="D230" s="50"/>
      <c r="E230" s="51"/>
      <c r="F230" s="52"/>
      <c r="G230" s="50"/>
      <c r="H230" s="52"/>
      <c r="I230" s="50"/>
    </row>
    <row r="231" spans="1:10" x14ac:dyDescent="0.3">
      <c r="A231" s="50"/>
      <c r="B231" s="50"/>
      <c r="C231" s="50"/>
      <c r="D231" s="50"/>
      <c r="E231" s="68"/>
      <c r="F231" s="53"/>
      <c r="G231" s="69"/>
      <c r="H231" s="53">
        <v>7</v>
      </c>
      <c r="I231" s="50"/>
    </row>
    <row r="232" spans="1:10" x14ac:dyDescent="0.3">
      <c r="A232" s="50"/>
      <c r="B232" s="50"/>
      <c r="C232" s="50"/>
      <c r="D232" s="50"/>
      <c r="E232" s="67"/>
      <c r="F232" s="53"/>
      <c r="G232" s="55"/>
      <c r="H232" s="53"/>
      <c r="I232" s="50"/>
    </row>
    <row r="233" spans="1:10" x14ac:dyDescent="0.3">
      <c r="A233" s="50"/>
      <c r="B233" s="50"/>
      <c r="C233" s="50"/>
      <c r="D233" s="50"/>
      <c r="E233" s="67"/>
      <c r="F233" s="53">
        <f>DATE(H230,H231+1,1)-DATE(H230,H231,1)</f>
        <v>31</v>
      </c>
      <c r="G233" s="55"/>
      <c r="H233" s="53"/>
      <c r="I233" s="50"/>
    </row>
    <row r="234" spans="1:10" ht="30" customHeight="1" x14ac:dyDescent="0.35">
      <c r="A234" s="98"/>
      <c r="B234" s="98"/>
      <c r="C234" s="98"/>
      <c r="D234" s="18"/>
      <c r="E234" s="56"/>
      <c r="F234" s="97">
        <f>H235</f>
        <v>44013</v>
      </c>
      <c r="G234" s="97"/>
      <c r="H234" s="97"/>
      <c r="I234" s="22"/>
    </row>
    <row r="235" spans="1:10" ht="30" customHeight="1" x14ac:dyDescent="0.3">
      <c r="A235" s="98"/>
      <c r="B235" s="98"/>
      <c r="C235" s="98"/>
      <c r="D235" s="18"/>
      <c r="E235" s="57" t="str">
        <f>IFERROR(IF(WEEKDAY(F235,2)=1,_xlfn.ISOWEEKNUM(H235),""),"")</f>
        <v/>
      </c>
      <c r="F235" s="58">
        <f>H235</f>
        <v>44013</v>
      </c>
      <c r="G235" s="59" t="str">
        <f>IFERROR(INDEX(Tabelle1!$C$3:$C$51,MATCH(H235,Tabelle1!$B$3:$B$51,0)),"")</f>
        <v/>
      </c>
      <c r="H235" s="60">
        <f>DATE(Tabelle2!$C$4,Tabelle2!$C$44,1)</f>
        <v>44013</v>
      </c>
      <c r="I235" s="24"/>
    </row>
    <row r="236" spans="1:10" ht="30" customHeight="1" x14ac:dyDescent="0.3">
      <c r="A236" s="98"/>
      <c r="B236" s="98"/>
      <c r="C236" s="98"/>
      <c r="D236" s="18"/>
      <c r="E236" s="61" t="str">
        <f t="shared" ref="E236:E265" si="18">IFERROR(IF(WEEKDAY(F236,2)=1,_xlfn.ISOWEEKNUM(H236),""),"")</f>
        <v/>
      </c>
      <c r="F236" s="62">
        <f t="shared" ref="F236:F265" si="19">H236</f>
        <v>44014</v>
      </c>
      <c r="G236" s="63" t="str">
        <f>IFERROR(INDEX(Tabelle1!$C$3:$C$51,MATCH(H236,Tabelle1!$B$3:$B$51,0)),"")</f>
        <v/>
      </c>
      <c r="H236" s="64">
        <f>IFERROR(IF(MONTH(H235+1)=MONTH(H235),H235+1,""),"")</f>
        <v>44014</v>
      </c>
      <c r="I236" s="24"/>
    </row>
    <row r="237" spans="1:10" ht="30" customHeight="1" x14ac:dyDescent="0.3">
      <c r="A237" s="98"/>
      <c r="B237" s="98"/>
      <c r="C237" s="98"/>
      <c r="D237" s="18"/>
      <c r="E237" s="61" t="str">
        <f t="shared" si="18"/>
        <v/>
      </c>
      <c r="F237" s="62">
        <f t="shared" si="19"/>
        <v>44015</v>
      </c>
      <c r="G237" s="63" t="str">
        <f>IFERROR(INDEX(Tabelle1!$C$3:$C$51,MATCH(H237,Tabelle1!$B$3:$B$51,0)),"")</f>
        <v/>
      </c>
      <c r="H237" s="64">
        <f t="shared" ref="H237:H265" si="20">IFERROR(IF(MONTH(H236+1)=MONTH(H236),H236+1,""),"")</f>
        <v>44015</v>
      </c>
      <c r="I237" s="24"/>
    </row>
    <row r="238" spans="1:10" ht="30" customHeight="1" x14ac:dyDescent="0.3">
      <c r="A238" s="98"/>
      <c r="B238" s="98"/>
      <c r="C238" s="98"/>
      <c r="D238" s="18"/>
      <c r="E238" s="61" t="str">
        <f t="shared" si="18"/>
        <v/>
      </c>
      <c r="F238" s="62">
        <f t="shared" si="19"/>
        <v>44016</v>
      </c>
      <c r="G238" s="63" t="str">
        <f>IFERROR(INDEX(Tabelle1!$C$3:$C$51,MATCH(H238,Tabelle1!$B$3:$B$51,0)),"")</f>
        <v/>
      </c>
      <c r="H238" s="64">
        <f t="shared" si="20"/>
        <v>44016</v>
      </c>
      <c r="I238" s="24"/>
    </row>
    <row r="239" spans="1:10" ht="30" customHeight="1" x14ac:dyDescent="0.3">
      <c r="A239" s="98"/>
      <c r="B239" s="98"/>
      <c r="C239" s="98"/>
      <c r="D239" s="18"/>
      <c r="E239" s="61" t="str">
        <f t="shared" si="18"/>
        <v/>
      </c>
      <c r="F239" s="62">
        <f t="shared" si="19"/>
        <v>44017</v>
      </c>
      <c r="G239" s="63" t="str">
        <f>IFERROR(INDEX(Tabelle1!$C$3:$C$51,MATCH(H239,Tabelle1!$B$3:$B$51,0)),"")</f>
        <v/>
      </c>
      <c r="H239" s="64">
        <f t="shared" si="20"/>
        <v>44017</v>
      </c>
      <c r="I239" s="24"/>
    </row>
    <row r="240" spans="1:10" ht="30" customHeight="1" x14ac:dyDescent="0.3">
      <c r="A240" s="98"/>
      <c r="B240" s="98"/>
      <c r="C240" s="98"/>
      <c r="D240" s="18"/>
      <c r="E240" s="61">
        <f t="shared" si="18"/>
        <v>28</v>
      </c>
      <c r="F240" s="62">
        <f t="shared" si="19"/>
        <v>44018</v>
      </c>
      <c r="G240" s="63" t="str">
        <f>IFERROR(INDEX(Tabelle1!$C$3:$C$51,MATCH(H240,Tabelle1!$B$3:$B$51,0)),"")</f>
        <v/>
      </c>
      <c r="H240" s="64">
        <f t="shared" si="20"/>
        <v>44018</v>
      </c>
      <c r="I240" s="24"/>
    </row>
    <row r="241" spans="1:9" ht="30" customHeight="1" x14ac:dyDescent="0.3">
      <c r="A241" s="98"/>
      <c r="B241" s="98"/>
      <c r="C241" s="98"/>
      <c r="D241" s="18"/>
      <c r="E241" s="61" t="str">
        <f t="shared" si="18"/>
        <v/>
      </c>
      <c r="F241" s="62">
        <f t="shared" si="19"/>
        <v>44019</v>
      </c>
      <c r="G241" s="63" t="str">
        <f>IFERROR(INDEX(Tabelle1!$C$3:$C$51,MATCH(H241,Tabelle1!$B$3:$B$51,0)),"")</f>
        <v/>
      </c>
      <c r="H241" s="64">
        <f t="shared" si="20"/>
        <v>44019</v>
      </c>
      <c r="I241" s="24"/>
    </row>
    <row r="242" spans="1:9" ht="30" customHeight="1" x14ac:dyDescent="0.3">
      <c r="A242" s="98"/>
      <c r="B242" s="98"/>
      <c r="C242" s="98"/>
      <c r="D242" s="18"/>
      <c r="E242" s="61" t="str">
        <f t="shared" si="18"/>
        <v/>
      </c>
      <c r="F242" s="62">
        <f t="shared" si="19"/>
        <v>44020</v>
      </c>
      <c r="G242" s="63" t="str">
        <f>IFERROR(INDEX(Tabelle1!$C$3:$C$51,MATCH(H242,Tabelle1!$B$3:$B$51,0)),"")</f>
        <v/>
      </c>
      <c r="H242" s="64">
        <f>IFERROR(IF(MONTH(H241+1)=MONTH(H241),H241+1,""),"")</f>
        <v>44020</v>
      </c>
      <c r="I242" s="24"/>
    </row>
    <row r="243" spans="1:9" ht="30" customHeight="1" x14ac:dyDescent="0.3">
      <c r="A243" s="98"/>
      <c r="B243" s="98"/>
      <c r="C243" s="98"/>
      <c r="D243" s="18"/>
      <c r="E243" s="61" t="str">
        <f t="shared" si="18"/>
        <v/>
      </c>
      <c r="F243" s="62">
        <f t="shared" si="19"/>
        <v>44021</v>
      </c>
      <c r="G243" s="63" t="str">
        <f>IFERROR(INDEX(Tabelle1!$C$3:$C$51,MATCH(H243,Tabelle1!$B$3:$B$51,0)),"")</f>
        <v/>
      </c>
      <c r="H243" s="64">
        <f t="shared" si="20"/>
        <v>44021</v>
      </c>
      <c r="I243" s="24"/>
    </row>
    <row r="244" spans="1:9" ht="30" customHeight="1" x14ac:dyDescent="0.3">
      <c r="A244" s="98"/>
      <c r="B244" s="98"/>
      <c r="C244" s="98"/>
      <c r="D244" s="18"/>
      <c r="E244" s="61" t="str">
        <f t="shared" si="18"/>
        <v/>
      </c>
      <c r="F244" s="62">
        <f t="shared" si="19"/>
        <v>44022</v>
      </c>
      <c r="G244" s="63" t="str">
        <f>IFERROR(INDEX(Tabelle1!$C$3:$C$51,MATCH(H244,Tabelle1!$B$3:$B$51,0)),"")</f>
        <v/>
      </c>
      <c r="H244" s="64">
        <f t="shared" si="20"/>
        <v>44022</v>
      </c>
      <c r="I244" s="24"/>
    </row>
    <row r="245" spans="1:9" ht="30" customHeight="1" x14ac:dyDescent="0.3">
      <c r="A245" s="98"/>
      <c r="B245" s="98"/>
      <c r="C245" s="98"/>
      <c r="D245" s="18"/>
      <c r="E245" s="61" t="str">
        <f t="shared" si="18"/>
        <v/>
      </c>
      <c r="F245" s="62">
        <f t="shared" si="19"/>
        <v>44023</v>
      </c>
      <c r="G245" s="63" t="str">
        <f>IFERROR(INDEX(Tabelle1!$C$3:$C$51,MATCH(H245,Tabelle1!$B$3:$B$51,0)),"")</f>
        <v/>
      </c>
      <c r="H245" s="64">
        <f t="shared" si="20"/>
        <v>44023</v>
      </c>
      <c r="I245" s="24"/>
    </row>
    <row r="246" spans="1:9" ht="30" customHeight="1" x14ac:dyDescent="0.3">
      <c r="A246" s="23"/>
      <c r="B246" s="26" t="s">
        <v>53</v>
      </c>
      <c r="C246" s="23"/>
      <c r="D246" s="18"/>
      <c r="E246" s="61" t="str">
        <f t="shared" si="18"/>
        <v/>
      </c>
      <c r="F246" s="62">
        <f t="shared" si="19"/>
        <v>44024</v>
      </c>
      <c r="G246" s="63" t="str">
        <f>IFERROR(INDEX(Tabelle1!$C$3:$C$51,MATCH(H246,Tabelle1!$B$3:$B$51,0)),"")</f>
        <v/>
      </c>
      <c r="H246" s="64">
        <f t="shared" si="20"/>
        <v>44024</v>
      </c>
      <c r="I246" s="24"/>
    </row>
    <row r="247" spans="1:9" ht="30" customHeight="1" x14ac:dyDescent="0.3">
      <c r="A247" s="23"/>
      <c r="B247" s="23"/>
      <c r="C247" s="23"/>
      <c r="D247" s="18"/>
      <c r="E247" s="61">
        <f t="shared" si="18"/>
        <v>29</v>
      </c>
      <c r="F247" s="62">
        <f t="shared" si="19"/>
        <v>44025</v>
      </c>
      <c r="G247" s="63" t="str">
        <f>IFERROR(INDEX(Tabelle1!$C$3:$C$51,MATCH(H247,Tabelle1!$B$3:$B$51,0)),"")</f>
        <v/>
      </c>
      <c r="H247" s="64">
        <f t="shared" si="20"/>
        <v>44025</v>
      </c>
      <c r="I247" s="24"/>
    </row>
    <row r="248" spans="1:9" ht="30" customHeight="1" x14ac:dyDescent="0.3">
      <c r="A248" s="23"/>
      <c r="B248" s="23"/>
      <c r="C248" s="23"/>
      <c r="D248" s="18"/>
      <c r="E248" s="61" t="str">
        <f t="shared" si="18"/>
        <v/>
      </c>
      <c r="F248" s="62">
        <f t="shared" si="19"/>
        <v>44026</v>
      </c>
      <c r="G248" s="63" t="str">
        <f>IFERROR(INDEX(Tabelle1!$C$3:$C$51,MATCH(H248,Tabelle1!$B$3:$B$51,0)),"")</f>
        <v/>
      </c>
      <c r="H248" s="64">
        <f t="shared" si="20"/>
        <v>44026</v>
      </c>
      <c r="I248" s="24"/>
    </row>
    <row r="249" spans="1:9" ht="30" customHeight="1" x14ac:dyDescent="0.3">
      <c r="A249" s="23"/>
      <c r="B249" s="23"/>
      <c r="C249" s="23"/>
      <c r="D249" s="18"/>
      <c r="E249" s="61" t="str">
        <f t="shared" si="18"/>
        <v/>
      </c>
      <c r="F249" s="62">
        <f t="shared" si="19"/>
        <v>44027</v>
      </c>
      <c r="G249" s="63" t="str">
        <f>IFERROR(INDEX(Tabelle1!$C$3:$C$51,MATCH(H249,Tabelle1!$B$3:$B$51,0)),"")</f>
        <v/>
      </c>
      <c r="H249" s="64">
        <f t="shared" si="20"/>
        <v>44027</v>
      </c>
      <c r="I249" s="24"/>
    </row>
    <row r="250" spans="1:9" ht="30" customHeight="1" x14ac:dyDescent="0.3">
      <c r="A250" s="23"/>
      <c r="B250" s="23"/>
      <c r="C250" s="23"/>
      <c r="D250" s="18"/>
      <c r="E250" s="61" t="str">
        <f t="shared" si="18"/>
        <v/>
      </c>
      <c r="F250" s="62">
        <f t="shared" si="19"/>
        <v>44028</v>
      </c>
      <c r="G250" s="63" t="str">
        <f>IFERROR(INDEX(Tabelle1!$C$3:$C$51,MATCH(H250,Tabelle1!$B$3:$B$51,0)),"")</f>
        <v/>
      </c>
      <c r="H250" s="64">
        <f t="shared" si="20"/>
        <v>44028</v>
      </c>
      <c r="I250" s="24"/>
    </row>
    <row r="251" spans="1:9" ht="30" customHeight="1" x14ac:dyDescent="0.3">
      <c r="A251" s="18"/>
      <c r="B251" s="18"/>
      <c r="C251" s="18"/>
      <c r="D251" s="18"/>
      <c r="E251" s="61" t="str">
        <f t="shared" si="18"/>
        <v/>
      </c>
      <c r="F251" s="62">
        <f t="shared" si="19"/>
        <v>44029</v>
      </c>
      <c r="G251" s="63" t="str">
        <f>IFERROR(INDEX(Tabelle1!$C$3:$C$51,MATCH(H251,Tabelle1!$B$3:$B$51,0)),"")</f>
        <v/>
      </c>
      <c r="H251" s="64">
        <f t="shared" si="20"/>
        <v>44029</v>
      </c>
      <c r="I251" s="24"/>
    </row>
    <row r="252" spans="1:9" ht="30" customHeight="1" x14ac:dyDescent="0.3">
      <c r="A252" s="18"/>
      <c r="B252" s="18"/>
      <c r="C252" s="18"/>
      <c r="D252" s="18"/>
      <c r="E252" s="61" t="str">
        <f t="shared" si="18"/>
        <v/>
      </c>
      <c r="F252" s="62">
        <f t="shared" si="19"/>
        <v>44030</v>
      </c>
      <c r="G252" s="63" t="str">
        <f>IFERROR(INDEX(Tabelle1!$C$3:$C$51,MATCH(H252,Tabelle1!$B$3:$B$51,0)),"")</f>
        <v/>
      </c>
      <c r="H252" s="64">
        <f t="shared" si="20"/>
        <v>44030</v>
      </c>
      <c r="I252" s="24"/>
    </row>
    <row r="253" spans="1:9" ht="30" customHeight="1" x14ac:dyDescent="0.3">
      <c r="A253" s="18"/>
      <c r="B253" s="18"/>
      <c r="C253" s="18"/>
      <c r="D253" s="18"/>
      <c r="E253" s="61" t="str">
        <f t="shared" si="18"/>
        <v/>
      </c>
      <c r="F253" s="62">
        <f t="shared" si="19"/>
        <v>44031</v>
      </c>
      <c r="G253" s="63" t="str">
        <f>IFERROR(INDEX(Tabelle1!$C$3:$C$51,MATCH(H253,Tabelle1!$B$3:$B$51,0)),"")</f>
        <v/>
      </c>
      <c r="H253" s="64">
        <f t="shared" si="20"/>
        <v>44031</v>
      </c>
      <c r="I253" s="24"/>
    </row>
    <row r="254" spans="1:9" ht="30" customHeight="1" x14ac:dyDescent="0.3">
      <c r="A254" s="18"/>
      <c r="B254" s="18"/>
      <c r="C254" s="18"/>
      <c r="D254" s="18"/>
      <c r="E254" s="61">
        <f t="shared" si="18"/>
        <v>30</v>
      </c>
      <c r="F254" s="62">
        <f t="shared" si="19"/>
        <v>44032</v>
      </c>
      <c r="G254" s="63" t="str">
        <f>IFERROR(INDEX(Tabelle1!$C$3:$C$51,MATCH(H254,Tabelle1!$B$3:$B$51,0)),"")</f>
        <v/>
      </c>
      <c r="H254" s="64">
        <f t="shared" si="20"/>
        <v>44032</v>
      </c>
      <c r="I254" s="24"/>
    </row>
    <row r="255" spans="1:9" ht="30" customHeight="1" x14ac:dyDescent="0.3">
      <c r="A255" s="18"/>
      <c r="B255" s="18"/>
      <c r="C255" s="18"/>
      <c r="D255" s="18"/>
      <c r="E255" s="61" t="str">
        <f t="shared" si="18"/>
        <v/>
      </c>
      <c r="F255" s="62">
        <f t="shared" si="19"/>
        <v>44033</v>
      </c>
      <c r="G255" s="63" t="str">
        <f>IFERROR(INDEX(Tabelle1!$C$3:$C$51,MATCH(H255,Tabelle1!$B$3:$B$51,0)),"")</f>
        <v/>
      </c>
      <c r="H255" s="64">
        <f t="shared" si="20"/>
        <v>44033</v>
      </c>
      <c r="I255" s="24"/>
    </row>
    <row r="256" spans="1:9" ht="30" customHeight="1" x14ac:dyDescent="0.3">
      <c r="A256" s="40" t="s">
        <v>54</v>
      </c>
      <c r="B256" s="41"/>
      <c r="C256" s="42"/>
      <c r="D256" s="18"/>
      <c r="E256" s="61" t="str">
        <f t="shared" si="18"/>
        <v/>
      </c>
      <c r="F256" s="62">
        <f t="shared" si="19"/>
        <v>44034</v>
      </c>
      <c r="G256" s="63" t="str">
        <f>IFERROR(INDEX(Tabelle1!$C$3:$C$51,MATCH(H256,Tabelle1!$B$3:$B$51,0)),"")</f>
        <v/>
      </c>
      <c r="H256" s="64">
        <f t="shared" si="20"/>
        <v>44034</v>
      </c>
      <c r="I256" s="24"/>
    </row>
    <row r="257" spans="1:10" ht="30" customHeight="1" x14ac:dyDescent="0.3">
      <c r="A257" s="43"/>
      <c r="B257" s="44"/>
      <c r="C257" s="45"/>
      <c r="D257" s="18"/>
      <c r="E257" s="61" t="str">
        <f t="shared" si="18"/>
        <v/>
      </c>
      <c r="F257" s="62">
        <f t="shared" si="19"/>
        <v>44035</v>
      </c>
      <c r="G257" s="63" t="str">
        <f>IFERROR(INDEX(Tabelle1!$C$3:$C$51,MATCH(H257,Tabelle1!$B$3:$B$51,0)),"")</f>
        <v/>
      </c>
      <c r="H257" s="64">
        <f t="shared" si="20"/>
        <v>44035</v>
      </c>
      <c r="I257" s="24"/>
    </row>
    <row r="258" spans="1:10" ht="30" customHeight="1" x14ac:dyDescent="0.3">
      <c r="A258" s="43"/>
      <c r="B258" s="44"/>
      <c r="C258" s="45"/>
      <c r="D258" s="18"/>
      <c r="E258" s="61" t="str">
        <f t="shared" si="18"/>
        <v/>
      </c>
      <c r="F258" s="62">
        <f t="shared" si="19"/>
        <v>44036</v>
      </c>
      <c r="G258" s="63" t="str">
        <f>IFERROR(INDEX(Tabelle1!$C$3:$C$51,MATCH(H258,Tabelle1!$B$3:$B$51,0)),"")</f>
        <v/>
      </c>
      <c r="H258" s="64">
        <f t="shared" si="20"/>
        <v>44036</v>
      </c>
      <c r="I258" s="24"/>
    </row>
    <row r="259" spans="1:10" ht="30" customHeight="1" x14ac:dyDescent="0.3">
      <c r="A259" s="43"/>
      <c r="B259" s="44"/>
      <c r="C259" s="45"/>
      <c r="D259" s="18"/>
      <c r="E259" s="61" t="str">
        <f t="shared" si="18"/>
        <v/>
      </c>
      <c r="F259" s="62">
        <f t="shared" si="19"/>
        <v>44037</v>
      </c>
      <c r="G259" s="63" t="str">
        <f>IFERROR(INDEX(Tabelle1!$C$3:$C$51,MATCH(H259,Tabelle1!$B$3:$B$51,0)),"")</f>
        <v/>
      </c>
      <c r="H259" s="64">
        <f t="shared" si="20"/>
        <v>44037</v>
      </c>
      <c r="I259" s="24"/>
    </row>
    <row r="260" spans="1:10" ht="30" customHeight="1" x14ac:dyDescent="0.3">
      <c r="A260" s="43"/>
      <c r="B260" s="44"/>
      <c r="C260" s="45"/>
      <c r="D260" s="18"/>
      <c r="E260" s="61" t="str">
        <f t="shared" si="18"/>
        <v/>
      </c>
      <c r="F260" s="62">
        <f t="shared" si="19"/>
        <v>44038</v>
      </c>
      <c r="G260" s="63" t="str">
        <f>IFERROR(INDEX(Tabelle1!$C$3:$C$51,MATCH(H260,Tabelle1!$B$3:$B$51,0)),"")</f>
        <v/>
      </c>
      <c r="H260" s="64">
        <f t="shared" si="20"/>
        <v>44038</v>
      </c>
      <c r="I260" s="24"/>
    </row>
    <row r="261" spans="1:10" ht="30" customHeight="1" x14ac:dyDescent="0.3">
      <c r="A261" s="43"/>
      <c r="B261" s="44"/>
      <c r="C261" s="45"/>
      <c r="D261" s="18"/>
      <c r="E261" s="61">
        <f t="shared" si="18"/>
        <v>31</v>
      </c>
      <c r="F261" s="62">
        <f t="shared" si="19"/>
        <v>44039</v>
      </c>
      <c r="G261" s="63" t="str">
        <f>IFERROR(INDEX(Tabelle1!$C$3:$C$51,MATCH(H261,Tabelle1!$B$3:$B$51,0)),"")</f>
        <v/>
      </c>
      <c r="H261" s="64">
        <f t="shared" si="20"/>
        <v>44039</v>
      </c>
      <c r="I261" s="24"/>
    </row>
    <row r="262" spans="1:10" ht="30" customHeight="1" x14ac:dyDescent="0.3">
      <c r="A262" s="43"/>
      <c r="B262" s="44"/>
      <c r="C262" s="45"/>
      <c r="D262" s="18"/>
      <c r="E262" s="61" t="str">
        <f t="shared" si="18"/>
        <v/>
      </c>
      <c r="F262" s="62">
        <f t="shared" si="19"/>
        <v>44040</v>
      </c>
      <c r="G262" s="63" t="str">
        <f>IFERROR(INDEX(Tabelle1!$C$3:$C$51,MATCH(H262,Tabelle1!$B$3:$B$51,0)),"")</f>
        <v/>
      </c>
      <c r="H262" s="64">
        <f t="shared" si="20"/>
        <v>44040</v>
      </c>
      <c r="I262" s="24"/>
    </row>
    <row r="263" spans="1:10" ht="30" customHeight="1" x14ac:dyDescent="0.3">
      <c r="A263" s="43"/>
      <c r="B263" s="44"/>
      <c r="C263" s="45"/>
      <c r="D263" s="18"/>
      <c r="E263" s="61" t="str">
        <f t="shared" si="18"/>
        <v/>
      </c>
      <c r="F263" s="62">
        <f t="shared" si="19"/>
        <v>44041</v>
      </c>
      <c r="G263" s="63" t="str">
        <f>IFERROR(INDEX(Tabelle1!$C$3:$C$51,MATCH(H263,Tabelle1!$B$3:$B$51,0)),"")</f>
        <v/>
      </c>
      <c r="H263" s="64">
        <f t="shared" si="20"/>
        <v>44041</v>
      </c>
      <c r="I263" s="24"/>
    </row>
    <row r="264" spans="1:10" ht="30" customHeight="1" x14ac:dyDescent="0.3">
      <c r="A264" s="43"/>
      <c r="B264" s="44"/>
      <c r="C264" s="45"/>
      <c r="D264" s="18"/>
      <c r="E264" s="61" t="str">
        <f t="shared" si="18"/>
        <v/>
      </c>
      <c r="F264" s="62">
        <f t="shared" si="19"/>
        <v>44042</v>
      </c>
      <c r="G264" s="63" t="str">
        <f>IFERROR(INDEX(Tabelle1!$C$3:$C$51,MATCH(H264,Tabelle1!$B$3:$B$51,0)),"")</f>
        <v/>
      </c>
      <c r="H264" s="64">
        <f t="shared" si="20"/>
        <v>44042</v>
      </c>
      <c r="I264" s="24"/>
    </row>
    <row r="265" spans="1:10" ht="30" customHeight="1" x14ac:dyDescent="0.3">
      <c r="A265" s="46"/>
      <c r="B265" s="47"/>
      <c r="C265" s="48"/>
      <c r="D265" s="18"/>
      <c r="E265" s="61" t="str">
        <f t="shared" si="18"/>
        <v/>
      </c>
      <c r="F265" s="62">
        <f t="shared" si="19"/>
        <v>44043</v>
      </c>
      <c r="G265" s="63" t="str">
        <f>IFERROR(INDEX(Tabelle1!$C$3:$C$51,MATCH(H265,Tabelle1!$B$3:$B$51,0)),"")</f>
        <v/>
      </c>
      <c r="H265" s="64">
        <f t="shared" si="20"/>
        <v>44043</v>
      </c>
      <c r="I265" s="24"/>
    </row>
    <row r="266" spans="1:10" ht="28.35" customHeight="1" x14ac:dyDescent="0.3">
      <c r="A266" s="18"/>
      <c r="B266" s="18"/>
      <c r="C266" s="18"/>
      <c r="D266" s="18"/>
      <c r="E266" s="19"/>
      <c r="F266" s="20"/>
      <c r="G266" s="18"/>
      <c r="H266" s="20"/>
      <c r="I266" s="18"/>
    </row>
    <row r="267" spans="1:10" ht="39.950000000000003" customHeight="1" x14ac:dyDescent="0.5">
      <c r="A267" s="49" t="s">
        <v>7</v>
      </c>
      <c r="B267" s="50"/>
      <c r="C267" s="50"/>
      <c r="D267" s="50"/>
      <c r="E267" s="51"/>
      <c r="F267" s="52"/>
      <c r="G267" s="50"/>
      <c r="H267" s="96">
        <f>Tabelle1!$C$1</f>
        <v>2020</v>
      </c>
      <c r="I267" s="96"/>
      <c r="J267" s="16"/>
    </row>
    <row r="268" spans="1:10" x14ac:dyDescent="0.3">
      <c r="A268" s="50"/>
      <c r="B268" s="50"/>
      <c r="C268" s="50"/>
      <c r="D268" s="50"/>
      <c r="E268" s="51"/>
      <c r="F268" s="52"/>
      <c r="G268" s="50"/>
      <c r="H268" s="52"/>
      <c r="I268" s="50"/>
    </row>
    <row r="269" spans="1:10" x14ac:dyDescent="0.3">
      <c r="A269" s="50"/>
      <c r="B269" s="50"/>
      <c r="C269" s="50"/>
      <c r="D269" s="50"/>
      <c r="E269" s="68"/>
      <c r="F269" s="53"/>
      <c r="G269" s="69"/>
      <c r="H269" s="53">
        <v>8</v>
      </c>
      <c r="I269" s="50"/>
    </row>
    <row r="270" spans="1:10" x14ac:dyDescent="0.3">
      <c r="A270" s="50"/>
      <c r="B270" s="50"/>
      <c r="C270" s="50"/>
      <c r="D270" s="50"/>
      <c r="E270" s="67"/>
      <c r="F270" s="53"/>
      <c r="G270" s="55"/>
      <c r="H270" s="53"/>
      <c r="I270" s="50"/>
    </row>
    <row r="271" spans="1:10" x14ac:dyDescent="0.3">
      <c r="A271" s="50"/>
      <c r="B271" s="50"/>
      <c r="C271" s="50"/>
      <c r="D271" s="50"/>
      <c r="E271" s="67"/>
      <c r="F271" s="53">
        <f>DATE(H268,H269+1,1)-DATE(H268,H269,1)</f>
        <v>31</v>
      </c>
      <c r="G271" s="55"/>
      <c r="H271" s="53"/>
      <c r="I271" s="50"/>
    </row>
    <row r="272" spans="1:10" ht="30" customHeight="1" x14ac:dyDescent="0.35">
      <c r="A272" s="98"/>
      <c r="B272" s="98"/>
      <c r="C272" s="98"/>
      <c r="D272" s="18"/>
      <c r="E272" s="56"/>
      <c r="F272" s="99">
        <f>H273</f>
        <v>44044</v>
      </c>
      <c r="G272" s="97"/>
      <c r="H272" s="97"/>
      <c r="I272" s="22"/>
    </row>
    <row r="273" spans="1:9" ht="30" customHeight="1" x14ac:dyDescent="0.3">
      <c r="A273" s="98"/>
      <c r="B273" s="98"/>
      <c r="C273" s="98"/>
      <c r="D273" s="18"/>
      <c r="E273" s="57" t="str">
        <f>IFERROR(IF(WEEKDAY(F273,2)=1,_xlfn.ISOWEEKNUM(H273),""),"")</f>
        <v/>
      </c>
      <c r="F273" s="58">
        <f>H273</f>
        <v>44044</v>
      </c>
      <c r="G273" s="59" t="str">
        <f>IFERROR(INDEX(Tabelle1!$C$3:$C$51,MATCH(H273,Tabelle1!$B$3:$B$51,0)),"")</f>
        <v/>
      </c>
      <c r="H273" s="60">
        <f>DATE(Tabelle2!$C$4,Tabelle2!$G$44,1)</f>
        <v>44044</v>
      </c>
      <c r="I273" s="24"/>
    </row>
    <row r="274" spans="1:9" ht="30" customHeight="1" x14ac:dyDescent="0.3">
      <c r="A274" s="98"/>
      <c r="B274" s="98"/>
      <c r="C274" s="98"/>
      <c r="D274" s="18"/>
      <c r="E274" s="61" t="str">
        <f t="shared" ref="E274:E303" si="21">IFERROR(IF(WEEKDAY(F274,2)=1,_xlfn.ISOWEEKNUM(H274),""),"")</f>
        <v/>
      </c>
      <c r="F274" s="62">
        <f t="shared" ref="F274:F303" si="22">H274</f>
        <v>44045</v>
      </c>
      <c r="G274" s="63" t="str">
        <f>IFERROR(INDEX(Tabelle1!$C$3:$C$51,MATCH(H274,Tabelle1!$B$3:$B$51,0)),"")</f>
        <v/>
      </c>
      <c r="H274" s="64">
        <f>IFERROR(IF(MONTH(H273+1)=MONTH(H273),H273+1,""),"")</f>
        <v>44045</v>
      </c>
      <c r="I274" s="24"/>
    </row>
    <row r="275" spans="1:9" ht="30" customHeight="1" x14ac:dyDescent="0.3">
      <c r="A275" s="98"/>
      <c r="B275" s="98"/>
      <c r="C275" s="98"/>
      <c r="D275" s="18"/>
      <c r="E275" s="61">
        <f t="shared" si="21"/>
        <v>32</v>
      </c>
      <c r="F275" s="62">
        <f t="shared" si="22"/>
        <v>44046</v>
      </c>
      <c r="G275" s="63" t="str">
        <f>IFERROR(INDEX(Tabelle1!$C$3:$C$51,MATCH(H275,Tabelle1!$B$3:$B$51,0)),"")</f>
        <v/>
      </c>
      <c r="H275" s="64">
        <f t="shared" ref="H275:H303" si="23">IFERROR(IF(MONTH(H274+1)=MONTH(H274),H274+1,""),"")</f>
        <v>44046</v>
      </c>
      <c r="I275" s="24"/>
    </row>
    <row r="276" spans="1:9" ht="30" customHeight="1" x14ac:dyDescent="0.3">
      <c r="A276" s="98"/>
      <c r="B276" s="98"/>
      <c r="C276" s="98"/>
      <c r="D276" s="18"/>
      <c r="E276" s="61" t="str">
        <f t="shared" si="21"/>
        <v/>
      </c>
      <c r="F276" s="62">
        <f t="shared" si="22"/>
        <v>44047</v>
      </c>
      <c r="G276" s="63" t="str">
        <f>IFERROR(INDEX(Tabelle1!$C$3:$C$51,MATCH(H276,Tabelle1!$B$3:$B$51,0)),"")</f>
        <v/>
      </c>
      <c r="H276" s="64">
        <f t="shared" si="23"/>
        <v>44047</v>
      </c>
      <c r="I276" s="24"/>
    </row>
    <row r="277" spans="1:9" ht="30" customHeight="1" x14ac:dyDescent="0.3">
      <c r="A277" s="98"/>
      <c r="B277" s="98"/>
      <c r="C277" s="98"/>
      <c r="D277" s="18"/>
      <c r="E277" s="61" t="str">
        <f t="shared" si="21"/>
        <v/>
      </c>
      <c r="F277" s="62">
        <f t="shared" si="22"/>
        <v>44048</v>
      </c>
      <c r="G277" s="63" t="str">
        <f>IFERROR(INDEX(Tabelle1!$C$3:$C$51,MATCH(H277,Tabelle1!$B$3:$B$51,0)),"")</f>
        <v/>
      </c>
      <c r="H277" s="64">
        <f t="shared" si="23"/>
        <v>44048</v>
      </c>
      <c r="I277" s="24"/>
    </row>
    <row r="278" spans="1:9" ht="30" customHeight="1" x14ac:dyDescent="0.3">
      <c r="A278" s="98"/>
      <c r="B278" s="98"/>
      <c r="C278" s="98"/>
      <c r="D278" s="18"/>
      <c r="E278" s="61" t="str">
        <f t="shared" si="21"/>
        <v/>
      </c>
      <c r="F278" s="62">
        <f t="shared" si="22"/>
        <v>44049</v>
      </c>
      <c r="G278" s="63" t="str">
        <f>IFERROR(INDEX(Tabelle1!$C$3:$C$51,MATCH(H278,Tabelle1!$B$3:$B$51,0)),"")</f>
        <v/>
      </c>
      <c r="H278" s="64">
        <f t="shared" si="23"/>
        <v>44049</v>
      </c>
      <c r="I278" s="24"/>
    </row>
    <row r="279" spans="1:9" ht="30" customHeight="1" x14ac:dyDescent="0.3">
      <c r="A279" s="98"/>
      <c r="B279" s="98"/>
      <c r="C279" s="98"/>
      <c r="D279" s="18"/>
      <c r="E279" s="61" t="str">
        <f t="shared" si="21"/>
        <v/>
      </c>
      <c r="F279" s="62">
        <f t="shared" si="22"/>
        <v>44050</v>
      </c>
      <c r="G279" s="63" t="str">
        <f>IFERROR(INDEX(Tabelle1!$C$3:$C$51,MATCH(H279,Tabelle1!$B$3:$B$51,0)),"")</f>
        <v/>
      </c>
      <c r="H279" s="64">
        <f t="shared" si="23"/>
        <v>44050</v>
      </c>
      <c r="I279" s="24"/>
    </row>
    <row r="280" spans="1:9" ht="30" customHeight="1" x14ac:dyDescent="0.3">
      <c r="A280" s="98"/>
      <c r="B280" s="98"/>
      <c r="C280" s="98"/>
      <c r="D280" s="18"/>
      <c r="E280" s="61" t="str">
        <f t="shared" si="21"/>
        <v/>
      </c>
      <c r="F280" s="62">
        <f t="shared" si="22"/>
        <v>44051</v>
      </c>
      <c r="G280" s="63" t="str">
        <f>IFERROR(INDEX(Tabelle1!$C$3:$C$51,MATCH(H280,Tabelle1!$B$3:$B$51,0)),"")</f>
        <v/>
      </c>
      <c r="H280" s="64">
        <f>IFERROR(IF(MONTH(H279+1)=MONTH(H279),H279+1,""),"")</f>
        <v>44051</v>
      </c>
      <c r="I280" s="24"/>
    </row>
    <row r="281" spans="1:9" ht="30" customHeight="1" x14ac:dyDescent="0.3">
      <c r="A281" s="98"/>
      <c r="B281" s="98"/>
      <c r="C281" s="98"/>
      <c r="D281" s="18"/>
      <c r="E281" s="61" t="str">
        <f t="shared" si="21"/>
        <v/>
      </c>
      <c r="F281" s="62">
        <f t="shared" si="22"/>
        <v>44052</v>
      </c>
      <c r="G281" s="63" t="str">
        <f>IFERROR(INDEX(Tabelle1!$C$3:$C$51,MATCH(H281,Tabelle1!$B$3:$B$51,0)),"")</f>
        <v/>
      </c>
      <c r="H281" s="64">
        <f t="shared" si="23"/>
        <v>44052</v>
      </c>
      <c r="I281" s="24"/>
    </row>
    <row r="282" spans="1:9" ht="30" customHeight="1" x14ac:dyDescent="0.3">
      <c r="A282" s="98"/>
      <c r="B282" s="98"/>
      <c r="C282" s="98"/>
      <c r="D282" s="18"/>
      <c r="E282" s="61">
        <f t="shared" si="21"/>
        <v>33</v>
      </c>
      <c r="F282" s="62">
        <f t="shared" si="22"/>
        <v>44053</v>
      </c>
      <c r="G282" s="63" t="str">
        <f>IFERROR(INDEX(Tabelle1!$C$3:$C$51,MATCH(H282,Tabelle1!$B$3:$B$51,0)),"")</f>
        <v/>
      </c>
      <c r="H282" s="64">
        <f t="shared" si="23"/>
        <v>44053</v>
      </c>
      <c r="I282" s="24"/>
    </row>
    <row r="283" spans="1:9" ht="30" customHeight="1" x14ac:dyDescent="0.3">
      <c r="A283" s="98"/>
      <c r="B283" s="98"/>
      <c r="C283" s="98"/>
      <c r="D283" s="18"/>
      <c r="E283" s="61" t="str">
        <f t="shared" si="21"/>
        <v/>
      </c>
      <c r="F283" s="62">
        <f t="shared" si="22"/>
        <v>44054</v>
      </c>
      <c r="G283" s="63" t="str">
        <f>IFERROR(INDEX(Tabelle1!$C$3:$C$51,MATCH(H283,Tabelle1!$B$3:$B$51,0)),"")</f>
        <v/>
      </c>
      <c r="H283" s="64">
        <f t="shared" si="23"/>
        <v>44054</v>
      </c>
      <c r="I283" s="24"/>
    </row>
    <row r="284" spans="1:9" ht="30" customHeight="1" x14ac:dyDescent="0.3">
      <c r="A284" s="23"/>
      <c r="B284" s="26" t="s">
        <v>53</v>
      </c>
      <c r="C284" s="23"/>
      <c r="D284" s="18"/>
      <c r="E284" s="61" t="str">
        <f t="shared" si="21"/>
        <v/>
      </c>
      <c r="F284" s="62">
        <f t="shared" si="22"/>
        <v>44055</v>
      </c>
      <c r="G284" s="63" t="str">
        <f>IFERROR(INDEX(Tabelle1!$C$3:$C$51,MATCH(H284,Tabelle1!$B$3:$B$51,0)),"")</f>
        <v/>
      </c>
      <c r="H284" s="64">
        <f t="shared" si="23"/>
        <v>44055</v>
      </c>
      <c r="I284" s="24"/>
    </row>
    <row r="285" spans="1:9" ht="30" customHeight="1" x14ac:dyDescent="0.3">
      <c r="A285" s="23"/>
      <c r="B285" s="23"/>
      <c r="C285" s="23"/>
      <c r="D285" s="18"/>
      <c r="E285" s="61" t="str">
        <f t="shared" si="21"/>
        <v/>
      </c>
      <c r="F285" s="62">
        <f t="shared" si="22"/>
        <v>44056</v>
      </c>
      <c r="G285" s="63" t="str">
        <f>IFERROR(INDEX(Tabelle1!$C$3:$C$51,MATCH(H285,Tabelle1!$B$3:$B$51,0)),"")</f>
        <v/>
      </c>
      <c r="H285" s="64">
        <f t="shared" si="23"/>
        <v>44056</v>
      </c>
      <c r="I285" s="24"/>
    </row>
    <row r="286" spans="1:9" ht="30" customHeight="1" x14ac:dyDescent="0.3">
      <c r="A286" s="23"/>
      <c r="B286" s="23"/>
      <c r="C286" s="23"/>
      <c r="D286" s="18"/>
      <c r="E286" s="61" t="str">
        <f t="shared" si="21"/>
        <v/>
      </c>
      <c r="F286" s="62">
        <f t="shared" si="22"/>
        <v>44057</v>
      </c>
      <c r="G286" s="63" t="str">
        <f>IFERROR(INDEX(Tabelle1!$C$3:$C$51,MATCH(H286,Tabelle1!$B$3:$B$51,0)),"")</f>
        <v/>
      </c>
      <c r="H286" s="64">
        <f t="shared" si="23"/>
        <v>44057</v>
      </c>
      <c r="I286" s="24"/>
    </row>
    <row r="287" spans="1:9" ht="30" customHeight="1" x14ac:dyDescent="0.3">
      <c r="A287" s="23"/>
      <c r="B287" s="23"/>
      <c r="C287" s="23"/>
      <c r="D287" s="18"/>
      <c r="E287" s="61" t="str">
        <f t="shared" si="21"/>
        <v/>
      </c>
      <c r="F287" s="62">
        <f t="shared" si="22"/>
        <v>44058</v>
      </c>
      <c r="G287" s="63" t="str">
        <f>IFERROR(INDEX(Tabelle1!$C$3:$C$51,MATCH(H287,Tabelle1!$B$3:$B$51,0)),"")</f>
        <v/>
      </c>
      <c r="H287" s="64">
        <f t="shared" si="23"/>
        <v>44058</v>
      </c>
      <c r="I287" s="24"/>
    </row>
    <row r="288" spans="1:9" ht="30" customHeight="1" x14ac:dyDescent="0.3">
      <c r="A288" s="23"/>
      <c r="B288" s="23"/>
      <c r="C288" s="23"/>
      <c r="D288" s="18"/>
      <c r="E288" s="61" t="str">
        <f t="shared" si="21"/>
        <v/>
      </c>
      <c r="F288" s="62">
        <f t="shared" si="22"/>
        <v>44059</v>
      </c>
      <c r="G288" s="63" t="str">
        <f>IFERROR(INDEX(Tabelle1!$C$3:$C$51,MATCH(H288,Tabelle1!$B$3:$B$51,0)),"")</f>
        <v/>
      </c>
      <c r="H288" s="64">
        <f t="shared" si="23"/>
        <v>44059</v>
      </c>
      <c r="I288" s="24"/>
    </row>
    <row r="289" spans="1:9" ht="30" customHeight="1" x14ac:dyDescent="0.3">
      <c r="A289" s="18"/>
      <c r="B289" s="18"/>
      <c r="C289" s="18"/>
      <c r="D289" s="18"/>
      <c r="E289" s="61">
        <f t="shared" si="21"/>
        <v>34</v>
      </c>
      <c r="F289" s="62">
        <f t="shared" si="22"/>
        <v>44060</v>
      </c>
      <c r="G289" s="63" t="str">
        <f>IFERROR(INDEX(Tabelle1!$C$3:$C$51,MATCH(H289,Tabelle1!$B$3:$B$51,0)),"")</f>
        <v/>
      </c>
      <c r="H289" s="64">
        <f t="shared" si="23"/>
        <v>44060</v>
      </c>
      <c r="I289" s="24"/>
    </row>
    <row r="290" spans="1:9" ht="30" customHeight="1" x14ac:dyDescent="0.3">
      <c r="A290" s="18"/>
      <c r="B290" s="18"/>
      <c r="C290" s="18"/>
      <c r="D290" s="18"/>
      <c r="E290" s="61" t="str">
        <f t="shared" si="21"/>
        <v/>
      </c>
      <c r="F290" s="62">
        <f t="shared" si="22"/>
        <v>44061</v>
      </c>
      <c r="G290" s="63" t="str">
        <f>IFERROR(INDEX(Tabelle1!$C$3:$C$51,MATCH(H290,Tabelle1!$B$3:$B$51,0)),"")</f>
        <v/>
      </c>
      <c r="H290" s="64">
        <f t="shared" si="23"/>
        <v>44061</v>
      </c>
      <c r="I290" s="24"/>
    </row>
    <row r="291" spans="1:9" ht="30" customHeight="1" x14ac:dyDescent="0.3">
      <c r="A291" s="18"/>
      <c r="B291" s="18"/>
      <c r="C291" s="18"/>
      <c r="D291" s="18"/>
      <c r="E291" s="61" t="str">
        <f t="shared" si="21"/>
        <v/>
      </c>
      <c r="F291" s="62">
        <f t="shared" si="22"/>
        <v>44062</v>
      </c>
      <c r="G291" s="63" t="str">
        <f>IFERROR(INDEX(Tabelle1!$C$3:$C$51,MATCH(H291,Tabelle1!$B$3:$B$51,0)),"")</f>
        <v/>
      </c>
      <c r="H291" s="64">
        <f t="shared" si="23"/>
        <v>44062</v>
      </c>
      <c r="I291" s="24"/>
    </row>
    <row r="292" spans="1:9" ht="30" customHeight="1" x14ac:dyDescent="0.3">
      <c r="A292" s="18"/>
      <c r="B292" s="18"/>
      <c r="C292" s="18"/>
      <c r="D292" s="18"/>
      <c r="E292" s="61" t="str">
        <f t="shared" si="21"/>
        <v/>
      </c>
      <c r="F292" s="62">
        <f t="shared" si="22"/>
        <v>44063</v>
      </c>
      <c r="G292" s="63" t="str">
        <f>IFERROR(INDEX(Tabelle1!$C$3:$C$51,MATCH(H292,Tabelle1!$B$3:$B$51,0)),"")</f>
        <v/>
      </c>
      <c r="H292" s="64">
        <f t="shared" si="23"/>
        <v>44063</v>
      </c>
      <c r="I292" s="24"/>
    </row>
    <row r="293" spans="1:9" ht="30" customHeight="1" x14ac:dyDescent="0.3">
      <c r="A293" s="18"/>
      <c r="B293" s="18"/>
      <c r="C293" s="18"/>
      <c r="D293" s="18"/>
      <c r="E293" s="61" t="str">
        <f t="shared" si="21"/>
        <v/>
      </c>
      <c r="F293" s="62">
        <f t="shared" si="22"/>
        <v>44064</v>
      </c>
      <c r="G293" s="63" t="str">
        <f>IFERROR(INDEX(Tabelle1!$C$3:$C$51,MATCH(H293,Tabelle1!$B$3:$B$51,0)),"")</f>
        <v/>
      </c>
      <c r="H293" s="64">
        <f t="shared" si="23"/>
        <v>44064</v>
      </c>
      <c r="I293" s="24"/>
    </row>
    <row r="294" spans="1:9" ht="30" customHeight="1" x14ac:dyDescent="0.3">
      <c r="A294" s="40" t="s">
        <v>54</v>
      </c>
      <c r="B294" s="41"/>
      <c r="C294" s="42"/>
      <c r="D294" s="18"/>
      <c r="E294" s="61" t="str">
        <f t="shared" si="21"/>
        <v/>
      </c>
      <c r="F294" s="62">
        <f t="shared" si="22"/>
        <v>44065</v>
      </c>
      <c r="G294" s="63" t="str">
        <f>IFERROR(INDEX(Tabelle1!$C$3:$C$51,MATCH(H294,Tabelle1!$B$3:$B$51,0)),"")</f>
        <v/>
      </c>
      <c r="H294" s="64">
        <f t="shared" si="23"/>
        <v>44065</v>
      </c>
      <c r="I294" s="24"/>
    </row>
    <row r="295" spans="1:9" ht="30" customHeight="1" x14ac:dyDescent="0.3">
      <c r="A295" s="43"/>
      <c r="B295" s="44"/>
      <c r="C295" s="45"/>
      <c r="D295" s="18"/>
      <c r="E295" s="61" t="str">
        <f t="shared" si="21"/>
        <v/>
      </c>
      <c r="F295" s="62">
        <f t="shared" si="22"/>
        <v>44066</v>
      </c>
      <c r="G295" s="63" t="str">
        <f>IFERROR(INDEX(Tabelle1!$C$3:$C$51,MATCH(H295,Tabelle1!$B$3:$B$51,0)),"")</f>
        <v/>
      </c>
      <c r="H295" s="64">
        <f t="shared" si="23"/>
        <v>44066</v>
      </c>
      <c r="I295" s="24"/>
    </row>
    <row r="296" spans="1:9" ht="30" customHeight="1" x14ac:dyDescent="0.3">
      <c r="A296" s="43"/>
      <c r="B296" s="44"/>
      <c r="C296" s="45"/>
      <c r="D296" s="18"/>
      <c r="E296" s="61">
        <f t="shared" si="21"/>
        <v>35</v>
      </c>
      <c r="F296" s="62">
        <f t="shared" si="22"/>
        <v>44067</v>
      </c>
      <c r="G296" s="63" t="str">
        <f>IFERROR(INDEX(Tabelle1!$C$3:$C$51,MATCH(H296,Tabelle1!$B$3:$B$51,0)),"")</f>
        <v/>
      </c>
      <c r="H296" s="64">
        <f t="shared" si="23"/>
        <v>44067</v>
      </c>
      <c r="I296" s="24"/>
    </row>
    <row r="297" spans="1:9" ht="30" customHeight="1" x14ac:dyDescent="0.3">
      <c r="A297" s="43"/>
      <c r="B297" s="44"/>
      <c r="C297" s="45"/>
      <c r="D297" s="18"/>
      <c r="E297" s="61" t="str">
        <f t="shared" si="21"/>
        <v/>
      </c>
      <c r="F297" s="62">
        <f t="shared" si="22"/>
        <v>44068</v>
      </c>
      <c r="G297" s="63" t="str">
        <f>IFERROR(INDEX(Tabelle1!$C$3:$C$51,MATCH(H297,Tabelle1!$B$3:$B$51,0)),"")</f>
        <v/>
      </c>
      <c r="H297" s="64">
        <f t="shared" si="23"/>
        <v>44068</v>
      </c>
      <c r="I297" s="24"/>
    </row>
    <row r="298" spans="1:9" ht="30" customHeight="1" x14ac:dyDescent="0.3">
      <c r="A298" s="43"/>
      <c r="B298" s="44"/>
      <c r="C298" s="45"/>
      <c r="D298" s="18"/>
      <c r="E298" s="61" t="str">
        <f t="shared" si="21"/>
        <v/>
      </c>
      <c r="F298" s="62">
        <f t="shared" si="22"/>
        <v>44069</v>
      </c>
      <c r="G298" s="63" t="str">
        <f>IFERROR(INDEX(Tabelle1!$C$3:$C$51,MATCH(H298,Tabelle1!$B$3:$B$51,0)),"")</f>
        <v/>
      </c>
      <c r="H298" s="64">
        <f t="shared" si="23"/>
        <v>44069</v>
      </c>
      <c r="I298" s="24"/>
    </row>
    <row r="299" spans="1:9" ht="30" customHeight="1" x14ac:dyDescent="0.3">
      <c r="A299" s="43"/>
      <c r="B299" s="44"/>
      <c r="C299" s="45"/>
      <c r="D299" s="18"/>
      <c r="E299" s="61" t="str">
        <f t="shared" si="21"/>
        <v/>
      </c>
      <c r="F299" s="62">
        <f t="shared" si="22"/>
        <v>44070</v>
      </c>
      <c r="G299" s="63" t="str">
        <f>IFERROR(INDEX(Tabelle1!$C$3:$C$51,MATCH(H299,Tabelle1!$B$3:$B$51,0)),"")</f>
        <v/>
      </c>
      <c r="H299" s="64">
        <f t="shared" si="23"/>
        <v>44070</v>
      </c>
      <c r="I299" s="24"/>
    </row>
    <row r="300" spans="1:9" ht="30" customHeight="1" x14ac:dyDescent="0.3">
      <c r="A300" s="43"/>
      <c r="B300" s="44"/>
      <c r="C300" s="45"/>
      <c r="D300" s="18"/>
      <c r="E300" s="61" t="str">
        <f t="shared" si="21"/>
        <v/>
      </c>
      <c r="F300" s="62">
        <f t="shared" si="22"/>
        <v>44071</v>
      </c>
      <c r="G300" s="63" t="str">
        <f>IFERROR(INDEX(Tabelle1!$C$3:$C$51,MATCH(H300,Tabelle1!$B$3:$B$51,0)),"")</f>
        <v/>
      </c>
      <c r="H300" s="64">
        <f t="shared" si="23"/>
        <v>44071</v>
      </c>
      <c r="I300" s="24"/>
    </row>
    <row r="301" spans="1:9" ht="30" customHeight="1" x14ac:dyDescent="0.3">
      <c r="A301" s="43"/>
      <c r="B301" s="44"/>
      <c r="C301" s="45"/>
      <c r="D301" s="18"/>
      <c r="E301" s="61" t="str">
        <f t="shared" si="21"/>
        <v/>
      </c>
      <c r="F301" s="62">
        <f t="shared" si="22"/>
        <v>44072</v>
      </c>
      <c r="G301" s="63" t="str">
        <f>IFERROR(INDEX(Tabelle1!$C$3:$C$51,MATCH(H301,Tabelle1!$B$3:$B$51,0)),"")</f>
        <v/>
      </c>
      <c r="H301" s="64">
        <f t="shared" si="23"/>
        <v>44072</v>
      </c>
      <c r="I301" s="24"/>
    </row>
    <row r="302" spans="1:9" ht="30" customHeight="1" x14ac:dyDescent="0.3">
      <c r="A302" s="43"/>
      <c r="B302" s="44"/>
      <c r="C302" s="45"/>
      <c r="D302" s="18"/>
      <c r="E302" s="61" t="str">
        <f t="shared" si="21"/>
        <v/>
      </c>
      <c r="F302" s="62">
        <f t="shared" si="22"/>
        <v>44073</v>
      </c>
      <c r="G302" s="63" t="str">
        <f>IFERROR(INDEX(Tabelle1!$C$3:$C$51,MATCH(H302,Tabelle1!$B$3:$B$51,0)),"")</f>
        <v/>
      </c>
      <c r="H302" s="64">
        <f t="shared" si="23"/>
        <v>44073</v>
      </c>
      <c r="I302" s="24"/>
    </row>
    <row r="303" spans="1:9" ht="30" customHeight="1" x14ac:dyDescent="0.3">
      <c r="A303" s="46"/>
      <c r="B303" s="47"/>
      <c r="C303" s="48"/>
      <c r="D303" s="18"/>
      <c r="E303" s="61">
        <f t="shared" si="21"/>
        <v>36</v>
      </c>
      <c r="F303" s="62">
        <f t="shared" si="22"/>
        <v>44074</v>
      </c>
      <c r="G303" s="63" t="str">
        <f>IFERROR(INDEX(Tabelle1!$C$3:$C$51,MATCH(H303,Tabelle1!$B$3:$B$51,0)),"")</f>
        <v/>
      </c>
      <c r="H303" s="64">
        <f t="shared" si="23"/>
        <v>44074</v>
      </c>
      <c r="I303" s="24"/>
    </row>
    <row r="304" spans="1:9" ht="30" customHeight="1" x14ac:dyDescent="0.3">
      <c r="A304" s="18"/>
      <c r="B304" s="18"/>
      <c r="C304" s="18"/>
      <c r="D304" s="18"/>
      <c r="E304" s="19"/>
      <c r="F304" s="20"/>
      <c r="G304" s="18"/>
      <c r="H304" s="20"/>
      <c r="I304" s="18"/>
    </row>
    <row r="305" spans="1:10" ht="39.950000000000003" customHeight="1" x14ac:dyDescent="0.5">
      <c r="A305" s="49" t="s">
        <v>7</v>
      </c>
      <c r="B305" s="50"/>
      <c r="C305" s="50"/>
      <c r="D305" s="50"/>
      <c r="E305" s="51"/>
      <c r="F305" s="52"/>
      <c r="G305" s="50"/>
      <c r="H305" s="96">
        <f>Tabelle1!$C$1</f>
        <v>2020</v>
      </c>
      <c r="I305" s="96"/>
      <c r="J305" s="16"/>
    </row>
    <row r="306" spans="1:10" x14ac:dyDescent="0.3">
      <c r="A306" s="50"/>
      <c r="B306" s="50"/>
      <c r="C306" s="50"/>
      <c r="D306" s="50"/>
      <c r="E306" s="51"/>
      <c r="F306" s="52"/>
      <c r="G306" s="50"/>
      <c r="H306" s="52"/>
      <c r="I306" s="50"/>
    </row>
    <row r="307" spans="1:10" x14ac:dyDescent="0.3">
      <c r="A307" s="50"/>
      <c r="B307" s="50"/>
      <c r="C307" s="50"/>
      <c r="D307" s="50"/>
      <c r="E307" s="68"/>
      <c r="F307" s="53"/>
      <c r="G307" s="69"/>
      <c r="H307" s="53">
        <v>9</v>
      </c>
      <c r="I307" s="50"/>
    </row>
    <row r="308" spans="1:10" x14ac:dyDescent="0.3">
      <c r="A308" s="50"/>
      <c r="B308" s="50"/>
      <c r="C308" s="50"/>
      <c r="D308" s="50"/>
      <c r="E308" s="67"/>
      <c r="F308" s="53"/>
      <c r="G308" s="55"/>
      <c r="H308" s="53"/>
      <c r="I308" s="50"/>
    </row>
    <row r="309" spans="1:10" x14ac:dyDescent="0.3">
      <c r="A309" s="50"/>
      <c r="B309" s="50"/>
      <c r="C309" s="50"/>
      <c r="D309" s="50"/>
      <c r="E309" s="67"/>
      <c r="F309" s="53">
        <f>DATE(H306,H307+1,1)-DATE(H306,H307,1)</f>
        <v>30</v>
      </c>
      <c r="G309" s="55"/>
      <c r="H309" s="53"/>
      <c r="I309" s="50"/>
    </row>
    <row r="310" spans="1:10" ht="30" customHeight="1" x14ac:dyDescent="0.35">
      <c r="A310" s="98"/>
      <c r="B310" s="98"/>
      <c r="C310" s="98"/>
      <c r="D310" s="18"/>
      <c r="E310" s="56"/>
      <c r="F310" s="99">
        <f>H311</f>
        <v>44075</v>
      </c>
      <c r="G310" s="97"/>
      <c r="H310" s="97"/>
      <c r="I310" s="22"/>
    </row>
    <row r="311" spans="1:10" ht="30" customHeight="1" x14ac:dyDescent="0.3">
      <c r="A311" s="98"/>
      <c r="B311" s="98"/>
      <c r="C311" s="98"/>
      <c r="D311" s="18"/>
      <c r="E311" s="57" t="str">
        <f>IFERROR(IF(WEEKDAY(F311,2)=1,_xlfn.ISOWEEKNUM(H311),""),"")</f>
        <v/>
      </c>
      <c r="F311" s="58">
        <f>H311</f>
        <v>44075</v>
      </c>
      <c r="G311" s="59" t="str">
        <f>IFERROR(INDEX(Tabelle1!$C$3:$C$51,MATCH(H311,Tabelle1!$B$3:$B$51,0)),"")</f>
        <v/>
      </c>
      <c r="H311" s="60">
        <f>DATE(Tabelle2!$C$4,Tabelle2!$K$44,1)</f>
        <v>44075</v>
      </c>
      <c r="I311" s="24"/>
    </row>
    <row r="312" spans="1:10" ht="30" customHeight="1" x14ac:dyDescent="0.3">
      <c r="A312" s="98"/>
      <c r="B312" s="98"/>
      <c r="C312" s="98"/>
      <c r="D312" s="18"/>
      <c r="E312" s="61" t="str">
        <f t="shared" ref="E312:E340" si="24">IFERROR(IF(WEEKDAY(F312,2)=1,_xlfn.ISOWEEKNUM(H312),""),"")</f>
        <v/>
      </c>
      <c r="F312" s="62">
        <f t="shared" ref="F312:F340" si="25">H312</f>
        <v>44076</v>
      </c>
      <c r="G312" s="63" t="str">
        <f>IFERROR(INDEX(Tabelle1!$C$3:$C$51,MATCH(H312,Tabelle1!$B$3:$B$51,0)),"")</f>
        <v/>
      </c>
      <c r="H312" s="64">
        <f>IFERROR(IF(MONTH(H311+1)=MONTH(H311),H311+1,""),"")</f>
        <v>44076</v>
      </c>
      <c r="I312" s="24"/>
    </row>
    <row r="313" spans="1:10" ht="30" customHeight="1" x14ac:dyDescent="0.3">
      <c r="A313" s="98"/>
      <c r="B313" s="98"/>
      <c r="C313" s="98"/>
      <c r="D313" s="18"/>
      <c r="E313" s="61" t="str">
        <f t="shared" si="24"/>
        <v/>
      </c>
      <c r="F313" s="62">
        <f t="shared" si="25"/>
        <v>44077</v>
      </c>
      <c r="G313" s="63" t="str">
        <f>IFERROR(INDEX(Tabelle1!$C$3:$C$51,MATCH(H313,Tabelle1!$B$3:$B$51,0)),"")</f>
        <v/>
      </c>
      <c r="H313" s="64">
        <f t="shared" ref="H313:H340" si="26">IFERROR(IF(MONTH(H312+1)=MONTH(H312),H312+1,""),"")</f>
        <v>44077</v>
      </c>
      <c r="I313" s="24"/>
    </row>
    <row r="314" spans="1:10" ht="30" customHeight="1" x14ac:dyDescent="0.3">
      <c r="A314" s="98"/>
      <c r="B314" s="98"/>
      <c r="C314" s="98"/>
      <c r="D314" s="18"/>
      <c r="E314" s="61" t="str">
        <f t="shared" si="24"/>
        <v/>
      </c>
      <c r="F314" s="62">
        <f t="shared" si="25"/>
        <v>44078</v>
      </c>
      <c r="G314" s="63" t="str">
        <f>IFERROR(INDEX(Tabelle1!$C$3:$C$51,MATCH(H314,Tabelle1!$B$3:$B$51,0)),"")</f>
        <v/>
      </c>
      <c r="H314" s="64">
        <f t="shared" si="26"/>
        <v>44078</v>
      </c>
      <c r="I314" s="24"/>
    </row>
    <row r="315" spans="1:10" ht="30" customHeight="1" x14ac:dyDescent="0.3">
      <c r="A315" s="98"/>
      <c r="B315" s="98"/>
      <c r="C315" s="98"/>
      <c r="D315" s="18"/>
      <c r="E315" s="61" t="str">
        <f t="shared" si="24"/>
        <v/>
      </c>
      <c r="F315" s="62">
        <f t="shared" si="25"/>
        <v>44079</v>
      </c>
      <c r="G315" s="63" t="str">
        <f>IFERROR(INDEX(Tabelle1!$C$3:$C$51,MATCH(H315,Tabelle1!$B$3:$B$51,0)),"")</f>
        <v/>
      </c>
      <c r="H315" s="64">
        <f t="shared" si="26"/>
        <v>44079</v>
      </c>
      <c r="I315" s="24"/>
    </row>
    <row r="316" spans="1:10" ht="30" customHeight="1" x14ac:dyDescent="0.3">
      <c r="A316" s="98"/>
      <c r="B316" s="98"/>
      <c r="C316" s="98"/>
      <c r="D316" s="18"/>
      <c r="E316" s="61" t="str">
        <f t="shared" si="24"/>
        <v/>
      </c>
      <c r="F316" s="62">
        <f t="shared" si="25"/>
        <v>44080</v>
      </c>
      <c r="G316" s="63" t="str">
        <f>IFERROR(INDEX(Tabelle1!$C$3:$C$51,MATCH(H316,Tabelle1!$B$3:$B$51,0)),"")</f>
        <v/>
      </c>
      <c r="H316" s="64">
        <f t="shared" si="26"/>
        <v>44080</v>
      </c>
      <c r="I316" s="24"/>
    </row>
    <row r="317" spans="1:10" ht="30" customHeight="1" x14ac:dyDescent="0.3">
      <c r="A317" s="98"/>
      <c r="B317" s="98"/>
      <c r="C317" s="98"/>
      <c r="D317" s="18"/>
      <c r="E317" s="61">
        <f t="shared" si="24"/>
        <v>37</v>
      </c>
      <c r="F317" s="62">
        <f t="shared" si="25"/>
        <v>44081</v>
      </c>
      <c r="G317" s="63" t="str">
        <f>IFERROR(INDEX(Tabelle1!$C$3:$C$51,MATCH(H317,Tabelle1!$B$3:$B$51,0)),"")</f>
        <v/>
      </c>
      <c r="H317" s="64">
        <f t="shared" si="26"/>
        <v>44081</v>
      </c>
      <c r="I317" s="24"/>
    </row>
    <row r="318" spans="1:10" ht="30" customHeight="1" x14ac:dyDescent="0.3">
      <c r="A318" s="98"/>
      <c r="B318" s="98"/>
      <c r="C318" s="98"/>
      <c r="D318" s="18"/>
      <c r="E318" s="61" t="str">
        <f t="shared" si="24"/>
        <v/>
      </c>
      <c r="F318" s="62">
        <f t="shared" si="25"/>
        <v>44082</v>
      </c>
      <c r="G318" s="63" t="str">
        <f>IFERROR(INDEX(Tabelle1!$C$3:$C$51,MATCH(H318,Tabelle1!$B$3:$B$51,0)),"")</f>
        <v/>
      </c>
      <c r="H318" s="64">
        <f>IFERROR(IF(MONTH(H317+1)=MONTH(H317),H317+1,""),"")</f>
        <v>44082</v>
      </c>
      <c r="I318" s="24"/>
    </row>
    <row r="319" spans="1:10" ht="30" customHeight="1" x14ac:dyDescent="0.3">
      <c r="A319" s="98"/>
      <c r="B319" s="98"/>
      <c r="C319" s="98"/>
      <c r="D319" s="18"/>
      <c r="E319" s="61" t="str">
        <f t="shared" si="24"/>
        <v/>
      </c>
      <c r="F319" s="62">
        <f t="shared" si="25"/>
        <v>44083</v>
      </c>
      <c r="G319" s="63" t="str">
        <f>IFERROR(INDEX(Tabelle1!$C$3:$C$51,MATCH(H319,Tabelle1!$B$3:$B$51,0)),"")</f>
        <v/>
      </c>
      <c r="H319" s="64">
        <f t="shared" si="26"/>
        <v>44083</v>
      </c>
      <c r="I319" s="24"/>
    </row>
    <row r="320" spans="1:10" ht="30" customHeight="1" x14ac:dyDescent="0.3">
      <c r="A320" s="98"/>
      <c r="B320" s="98"/>
      <c r="C320" s="98"/>
      <c r="D320" s="18"/>
      <c r="E320" s="61" t="str">
        <f t="shared" si="24"/>
        <v/>
      </c>
      <c r="F320" s="62">
        <f t="shared" si="25"/>
        <v>44084</v>
      </c>
      <c r="G320" s="63" t="str">
        <f>IFERROR(INDEX(Tabelle1!$C$3:$C$51,MATCH(H320,Tabelle1!$B$3:$B$51,0)),"")</f>
        <v/>
      </c>
      <c r="H320" s="64">
        <f t="shared" si="26"/>
        <v>44084</v>
      </c>
      <c r="I320" s="24"/>
    </row>
    <row r="321" spans="1:9" ht="30" customHeight="1" x14ac:dyDescent="0.3">
      <c r="A321" s="98"/>
      <c r="B321" s="98"/>
      <c r="C321" s="98"/>
      <c r="D321" s="18"/>
      <c r="E321" s="61" t="str">
        <f t="shared" si="24"/>
        <v/>
      </c>
      <c r="F321" s="62">
        <f t="shared" si="25"/>
        <v>44085</v>
      </c>
      <c r="G321" s="63" t="str">
        <f>IFERROR(INDEX(Tabelle1!$C$3:$C$51,MATCH(H321,Tabelle1!$B$3:$B$51,0)),"")</f>
        <v/>
      </c>
      <c r="H321" s="64">
        <f t="shared" si="26"/>
        <v>44085</v>
      </c>
      <c r="I321" s="24"/>
    </row>
    <row r="322" spans="1:9" ht="30" customHeight="1" x14ac:dyDescent="0.3">
      <c r="A322" s="23"/>
      <c r="B322" s="26" t="s">
        <v>53</v>
      </c>
      <c r="C322" s="23"/>
      <c r="D322" s="18"/>
      <c r="E322" s="61" t="str">
        <f t="shared" si="24"/>
        <v/>
      </c>
      <c r="F322" s="62">
        <f t="shared" si="25"/>
        <v>44086</v>
      </c>
      <c r="G322" s="63" t="str">
        <f>IFERROR(INDEX(Tabelle1!$C$3:$C$51,MATCH(H322,Tabelle1!$B$3:$B$51,0)),"")</f>
        <v/>
      </c>
      <c r="H322" s="64">
        <f t="shared" si="26"/>
        <v>44086</v>
      </c>
      <c r="I322" s="24"/>
    </row>
    <row r="323" spans="1:9" ht="30" customHeight="1" x14ac:dyDescent="0.3">
      <c r="A323" s="23"/>
      <c r="B323" s="23"/>
      <c r="C323" s="23"/>
      <c r="D323" s="18"/>
      <c r="E323" s="61" t="str">
        <f t="shared" si="24"/>
        <v/>
      </c>
      <c r="F323" s="62">
        <f t="shared" si="25"/>
        <v>44087</v>
      </c>
      <c r="G323" s="63" t="str">
        <f>IFERROR(INDEX(Tabelle1!$C$3:$C$51,MATCH(H323,Tabelle1!$B$3:$B$51,0)),"")</f>
        <v/>
      </c>
      <c r="H323" s="64">
        <f t="shared" si="26"/>
        <v>44087</v>
      </c>
      <c r="I323" s="24"/>
    </row>
    <row r="324" spans="1:9" ht="30" customHeight="1" x14ac:dyDescent="0.3">
      <c r="A324" s="23"/>
      <c r="B324" s="23"/>
      <c r="C324" s="23"/>
      <c r="D324" s="18"/>
      <c r="E324" s="61">
        <f t="shared" si="24"/>
        <v>38</v>
      </c>
      <c r="F324" s="62">
        <f t="shared" si="25"/>
        <v>44088</v>
      </c>
      <c r="G324" s="63" t="str">
        <f>IFERROR(INDEX(Tabelle1!$C$3:$C$51,MATCH(H324,Tabelle1!$B$3:$B$51,0)),"")</f>
        <v/>
      </c>
      <c r="H324" s="64">
        <f t="shared" si="26"/>
        <v>44088</v>
      </c>
      <c r="I324" s="24"/>
    </row>
    <row r="325" spans="1:9" ht="30" customHeight="1" x14ac:dyDescent="0.3">
      <c r="A325" s="23"/>
      <c r="B325" s="23"/>
      <c r="C325" s="23"/>
      <c r="D325" s="18"/>
      <c r="E325" s="61" t="str">
        <f t="shared" si="24"/>
        <v/>
      </c>
      <c r="F325" s="62">
        <f t="shared" si="25"/>
        <v>44089</v>
      </c>
      <c r="G325" s="63" t="str">
        <f>IFERROR(INDEX(Tabelle1!$C$3:$C$51,MATCH(H325,Tabelle1!$B$3:$B$51,0)),"")</f>
        <v/>
      </c>
      <c r="H325" s="64">
        <f t="shared" si="26"/>
        <v>44089</v>
      </c>
      <c r="I325" s="24"/>
    </row>
    <row r="326" spans="1:9" ht="30" customHeight="1" x14ac:dyDescent="0.3">
      <c r="A326" s="23"/>
      <c r="B326" s="23"/>
      <c r="C326" s="23"/>
      <c r="D326" s="18"/>
      <c r="E326" s="61" t="str">
        <f t="shared" si="24"/>
        <v/>
      </c>
      <c r="F326" s="62">
        <f t="shared" si="25"/>
        <v>44090</v>
      </c>
      <c r="G326" s="63" t="str">
        <f>IFERROR(INDEX(Tabelle1!$C$3:$C$51,MATCH(H326,Tabelle1!$B$3:$B$51,0)),"")</f>
        <v/>
      </c>
      <c r="H326" s="64">
        <f t="shared" si="26"/>
        <v>44090</v>
      </c>
      <c r="I326" s="24"/>
    </row>
    <row r="327" spans="1:9" ht="30" customHeight="1" x14ac:dyDescent="0.3">
      <c r="A327" s="18"/>
      <c r="B327" s="18"/>
      <c r="C327" s="18"/>
      <c r="D327" s="18"/>
      <c r="E327" s="61" t="str">
        <f t="shared" si="24"/>
        <v/>
      </c>
      <c r="F327" s="62">
        <f t="shared" si="25"/>
        <v>44091</v>
      </c>
      <c r="G327" s="63" t="str">
        <f>IFERROR(INDEX(Tabelle1!$C$3:$C$51,MATCH(H327,Tabelle1!$B$3:$B$51,0)),"")</f>
        <v/>
      </c>
      <c r="H327" s="64">
        <f t="shared" si="26"/>
        <v>44091</v>
      </c>
      <c r="I327" s="24"/>
    </row>
    <row r="328" spans="1:9" ht="30" customHeight="1" x14ac:dyDescent="0.3">
      <c r="A328" s="18"/>
      <c r="B328" s="18"/>
      <c r="C328" s="18"/>
      <c r="D328" s="18"/>
      <c r="E328" s="61" t="str">
        <f t="shared" si="24"/>
        <v/>
      </c>
      <c r="F328" s="62">
        <f t="shared" si="25"/>
        <v>44092</v>
      </c>
      <c r="G328" s="63" t="str">
        <f>IFERROR(INDEX(Tabelle1!$C$3:$C$51,MATCH(H328,Tabelle1!$B$3:$B$51,0)),"")</f>
        <v/>
      </c>
      <c r="H328" s="64">
        <f t="shared" si="26"/>
        <v>44092</v>
      </c>
      <c r="I328" s="24"/>
    </row>
    <row r="329" spans="1:9" ht="30" customHeight="1" x14ac:dyDescent="0.3">
      <c r="A329" s="18"/>
      <c r="B329" s="18"/>
      <c r="C329" s="18"/>
      <c r="D329" s="18"/>
      <c r="E329" s="61" t="str">
        <f t="shared" si="24"/>
        <v/>
      </c>
      <c r="F329" s="62">
        <f t="shared" si="25"/>
        <v>44093</v>
      </c>
      <c r="G329" s="63" t="str">
        <f>IFERROR(INDEX(Tabelle1!$C$3:$C$51,MATCH(H329,Tabelle1!$B$3:$B$51,0)),"")</f>
        <v/>
      </c>
      <c r="H329" s="64">
        <f t="shared" si="26"/>
        <v>44093</v>
      </c>
      <c r="I329" s="24"/>
    </row>
    <row r="330" spans="1:9" ht="30" customHeight="1" x14ac:dyDescent="0.3">
      <c r="A330" s="18"/>
      <c r="B330" s="18"/>
      <c r="C330" s="18"/>
      <c r="D330" s="18"/>
      <c r="E330" s="61" t="str">
        <f t="shared" si="24"/>
        <v/>
      </c>
      <c r="F330" s="62">
        <f t="shared" si="25"/>
        <v>44094</v>
      </c>
      <c r="G330" s="63" t="str">
        <f>IFERROR(INDEX(Tabelle1!$C$3:$C$51,MATCH(H330,Tabelle1!$B$3:$B$51,0)),"")</f>
        <v/>
      </c>
      <c r="H330" s="64">
        <f t="shared" si="26"/>
        <v>44094</v>
      </c>
      <c r="I330" s="24"/>
    </row>
    <row r="331" spans="1:9" ht="30" customHeight="1" x14ac:dyDescent="0.3">
      <c r="A331" s="40" t="s">
        <v>54</v>
      </c>
      <c r="B331" s="41"/>
      <c r="C331" s="42"/>
      <c r="D331" s="18"/>
      <c r="E331" s="61">
        <f t="shared" si="24"/>
        <v>39</v>
      </c>
      <c r="F331" s="62">
        <f t="shared" si="25"/>
        <v>44095</v>
      </c>
      <c r="G331" s="63" t="str">
        <f>IFERROR(INDEX(Tabelle1!$C$3:$C$51,MATCH(H331,Tabelle1!$B$3:$B$51,0)),"")</f>
        <v/>
      </c>
      <c r="H331" s="64">
        <f t="shared" si="26"/>
        <v>44095</v>
      </c>
      <c r="I331" s="24"/>
    </row>
    <row r="332" spans="1:9" ht="30" customHeight="1" x14ac:dyDescent="0.3">
      <c r="A332" s="43"/>
      <c r="B332" s="44"/>
      <c r="C332" s="45"/>
      <c r="D332" s="18"/>
      <c r="E332" s="61" t="str">
        <f t="shared" si="24"/>
        <v/>
      </c>
      <c r="F332" s="62">
        <f t="shared" si="25"/>
        <v>44096</v>
      </c>
      <c r="G332" s="63" t="str">
        <f>IFERROR(INDEX(Tabelle1!$C$3:$C$51,MATCH(H332,Tabelle1!$B$3:$B$51,0)),"")</f>
        <v/>
      </c>
      <c r="H332" s="64">
        <f t="shared" si="26"/>
        <v>44096</v>
      </c>
      <c r="I332" s="24"/>
    </row>
    <row r="333" spans="1:9" ht="30" customHeight="1" x14ac:dyDescent="0.3">
      <c r="A333" s="43"/>
      <c r="B333" s="44"/>
      <c r="C333" s="45"/>
      <c r="D333" s="18"/>
      <c r="E333" s="61" t="str">
        <f t="shared" si="24"/>
        <v/>
      </c>
      <c r="F333" s="62">
        <f t="shared" si="25"/>
        <v>44097</v>
      </c>
      <c r="G333" s="63" t="str">
        <f>IFERROR(INDEX(Tabelle1!$C$3:$C$51,MATCH(H333,Tabelle1!$B$3:$B$51,0)),"")</f>
        <v/>
      </c>
      <c r="H333" s="64">
        <f t="shared" si="26"/>
        <v>44097</v>
      </c>
      <c r="I333" s="24"/>
    </row>
    <row r="334" spans="1:9" ht="30" customHeight="1" x14ac:dyDescent="0.3">
      <c r="A334" s="43"/>
      <c r="B334" s="44"/>
      <c r="C334" s="45"/>
      <c r="D334" s="18"/>
      <c r="E334" s="61" t="str">
        <f t="shared" si="24"/>
        <v/>
      </c>
      <c r="F334" s="62">
        <f t="shared" si="25"/>
        <v>44098</v>
      </c>
      <c r="G334" s="63" t="str">
        <f>IFERROR(INDEX(Tabelle1!$C$3:$C$51,MATCH(H334,Tabelle1!$B$3:$B$51,0)),"")</f>
        <v/>
      </c>
      <c r="H334" s="64">
        <f t="shared" si="26"/>
        <v>44098</v>
      </c>
      <c r="I334" s="24"/>
    </row>
    <row r="335" spans="1:9" ht="30" customHeight="1" x14ac:dyDescent="0.3">
      <c r="A335" s="43"/>
      <c r="B335" s="44"/>
      <c r="C335" s="45"/>
      <c r="D335" s="18"/>
      <c r="E335" s="61" t="str">
        <f t="shared" si="24"/>
        <v/>
      </c>
      <c r="F335" s="62">
        <f t="shared" si="25"/>
        <v>44099</v>
      </c>
      <c r="G335" s="63" t="str">
        <f>IFERROR(INDEX(Tabelle1!$C$3:$C$51,MATCH(H335,Tabelle1!$B$3:$B$51,0)),"")</f>
        <v/>
      </c>
      <c r="H335" s="64">
        <f t="shared" si="26"/>
        <v>44099</v>
      </c>
      <c r="I335" s="24"/>
    </row>
    <row r="336" spans="1:9" ht="30" customHeight="1" x14ac:dyDescent="0.3">
      <c r="A336" s="43"/>
      <c r="B336" s="44"/>
      <c r="C336" s="45"/>
      <c r="D336" s="18"/>
      <c r="E336" s="61" t="str">
        <f t="shared" si="24"/>
        <v/>
      </c>
      <c r="F336" s="62">
        <f t="shared" si="25"/>
        <v>44100</v>
      </c>
      <c r="G336" s="63" t="str">
        <f>IFERROR(INDEX(Tabelle1!$C$3:$C$51,MATCH(H336,Tabelle1!$B$3:$B$51,0)),"")</f>
        <v/>
      </c>
      <c r="H336" s="64">
        <f t="shared" si="26"/>
        <v>44100</v>
      </c>
      <c r="I336" s="24"/>
    </row>
    <row r="337" spans="1:10" ht="30" customHeight="1" x14ac:dyDescent="0.3">
      <c r="A337" s="43"/>
      <c r="B337" s="44"/>
      <c r="C337" s="45"/>
      <c r="D337" s="18"/>
      <c r="E337" s="61" t="str">
        <f t="shared" si="24"/>
        <v/>
      </c>
      <c r="F337" s="62">
        <f t="shared" si="25"/>
        <v>44101</v>
      </c>
      <c r="G337" s="63" t="str">
        <f>IFERROR(INDEX(Tabelle1!$C$3:$C$51,MATCH(H337,Tabelle1!$B$3:$B$51,0)),"")</f>
        <v/>
      </c>
      <c r="H337" s="64">
        <f t="shared" si="26"/>
        <v>44101</v>
      </c>
      <c r="I337" s="24"/>
    </row>
    <row r="338" spans="1:10" ht="30" customHeight="1" x14ac:dyDescent="0.3">
      <c r="A338" s="43"/>
      <c r="B338" s="44"/>
      <c r="C338" s="45"/>
      <c r="D338" s="18"/>
      <c r="E338" s="61">
        <f t="shared" si="24"/>
        <v>40</v>
      </c>
      <c r="F338" s="62">
        <f t="shared" si="25"/>
        <v>44102</v>
      </c>
      <c r="G338" s="63" t="str">
        <f>IFERROR(INDEX(Tabelle1!$C$3:$C$51,MATCH(H338,Tabelle1!$B$3:$B$51,0)),"")</f>
        <v/>
      </c>
      <c r="H338" s="64">
        <f t="shared" si="26"/>
        <v>44102</v>
      </c>
      <c r="I338" s="24"/>
    </row>
    <row r="339" spans="1:10" ht="30" customHeight="1" x14ac:dyDescent="0.3">
      <c r="A339" s="43"/>
      <c r="B339" s="44"/>
      <c r="C339" s="45"/>
      <c r="D339" s="18"/>
      <c r="E339" s="61" t="str">
        <f t="shared" si="24"/>
        <v/>
      </c>
      <c r="F339" s="62">
        <f t="shared" si="25"/>
        <v>44103</v>
      </c>
      <c r="G339" s="63" t="str">
        <f>IFERROR(INDEX(Tabelle1!$C$3:$C$51,MATCH(H339,Tabelle1!$B$3:$B$51,0)),"")</f>
        <v/>
      </c>
      <c r="H339" s="64">
        <f t="shared" si="26"/>
        <v>44103</v>
      </c>
      <c r="I339" s="24"/>
    </row>
    <row r="340" spans="1:10" ht="30" customHeight="1" x14ac:dyDescent="0.3">
      <c r="A340" s="46"/>
      <c r="B340" s="47"/>
      <c r="C340" s="48"/>
      <c r="D340" s="18"/>
      <c r="E340" s="61" t="str">
        <f t="shared" si="24"/>
        <v/>
      </c>
      <c r="F340" s="62">
        <f t="shared" si="25"/>
        <v>44104</v>
      </c>
      <c r="G340" s="63" t="str">
        <f>IFERROR(INDEX(Tabelle1!$C$3:$C$51,MATCH(H340,Tabelle1!$B$3:$B$51,0)),"")</f>
        <v/>
      </c>
      <c r="H340" s="64">
        <f t="shared" si="26"/>
        <v>44104</v>
      </c>
      <c r="I340" s="24"/>
    </row>
    <row r="341" spans="1:10" ht="30" customHeight="1" x14ac:dyDescent="0.3">
      <c r="A341" s="18"/>
      <c r="B341" s="18"/>
      <c r="C341" s="18"/>
      <c r="D341" s="18"/>
      <c r="E341" s="19"/>
      <c r="F341" s="20"/>
      <c r="G341" s="18"/>
      <c r="H341" s="20"/>
      <c r="I341" s="18"/>
    </row>
    <row r="342" spans="1:10" ht="30" customHeight="1" x14ac:dyDescent="0.3">
      <c r="A342" s="18"/>
      <c r="B342" s="18"/>
      <c r="C342" s="18"/>
      <c r="D342" s="18"/>
      <c r="E342" s="19"/>
      <c r="F342" s="20"/>
      <c r="G342" s="18"/>
      <c r="H342" s="20"/>
      <c r="I342" s="18"/>
    </row>
    <row r="343" spans="1:10" ht="39.950000000000003" customHeight="1" x14ac:dyDescent="0.5">
      <c r="A343" s="49" t="s">
        <v>7</v>
      </c>
      <c r="B343" s="50"/>
      <c r="C343" s="50"/>
      <c r="D343" s="50"/>
      <c r="E343" s="51"/>
      <c r="F343" s="52"/>
      <c r="G343" s="50"/>
      <c r="H343" s="96">
        <f>Tabelle1!$C$1</f>
        <v>2020</v>
      </c>
      <c r="I343" s="96"/>
      <c r="J343" s="16"/>
    </row>
    <row r="344" spans="1:10" x14ac:dyDescent="0.3">
      <c r="A344" s="50"/>
      <c r="B344" s="50"/>
      <c r="C344" s="50"/>
      <c r="D344" s="50"/>
      <c r="E344" s="51"/>
      <c r="F344" s="52"/>
      <c r="G344" s="50"/>
      <c r="H344" s="52"/>
      <c r="I344" s="50"/>
    </row>
    <row r="345" spans="1:10" x14ac:dyDescent="0.3">
      <c r="A345" s="50"/>
      <c r="B345" s="50"/>
      <c r="C345" s="50"/>
      <c r="D345" s="50"/>
      <c r="E345" s="68"/>
      <c r="F345" s="53"/>
      <c r="G345" s="69"/>
      <c r="H345" s="53">
        <v>10</v>
      </c>
      <c r="I345" s="50"/>
    </row>
    <row r="346" spans="1:10" x14ac:dyDescent="0.3">
      <c r="A346" s="50"/>
      <c r="B346" s="50"/>
      <c r="C346" s="50"/>
      <c r="D346" s="50"/>
      <c r="E346" s="67"/>
      <c r="F346" s="53"/>
      <c r="G346" s="55"/>
      <c r="H346" s="53"/>
      <c r="I346" s="50"/>
    </row>
    <row r="347" spans="1:10" x14ac:dyDescent="0.3">
      <c r="A347" s="50"/>
      <c r="B347" s="50"/>
      <c r="C347" s="50"/>
      <c r="D347" s="50"/>
      <c r="E347" s="67"/>
      <c r="F347" s="53">
        <f>DATE(H344,H345+1,1)-DATE(H344,H345,1)</f>
        <v>31</v>
      </c>
      <c r="G347" s="55"/>
      <c r="H347" s="53"/>
      <c r="I347" s="50"/>
    </row>
    <row r="348" spans="1:10" ht="30" customHeight="1" x14ac:dyDescent="0.35">
      <c r="A348" s="98"/>
      <c r="B348" s="98"/>
      <c r="C348" s="98"/>
      <c r="D348" s="18"/>
      <c r="E348" s="56"/>
      <c r="F348" s="99">
        <f>H349</f>
        <v>44105</v>
      </c>
      <c r="G348" s="97"/>
      <c r="H348" s="97"/>
      <c r="I348" s="22"/>
    </row>
    <row r="349" spans="1:10" ht="30" customHeight="1" x14ac:dyDescent="0.3">
      <c r="A349" s="98"/>
      <c r="B349" s="98"/>
      <c r="C349" s="98"/>
      <c r="D349" s="18"/>
      <c r="E349" s="57" t="str">
        <f>IFERROR(IF(WEEKDAY(F349,2)=1,_xlfn.ISOWEEKNUM(H349),""),"")</f>
        <v/>
      </c>
      <c r="F349" s="58">
        <f>H349</f>
        <v>44105</v>
      </c>
      <c r="G349" s="59" t="str">
        <f>IFERROR(INDEX(Tabelle1!$C$3:$C$51,MATCH(H349,Tabelle1!$B$3:$B$51,0)),"")</f>
        <v/>
      </c>
      <c r="H349" s="60">
        <f>DATE(Tabelle2!$C$4,Tabelle2!$O$44,1)</f>
        <v>44105</v>
      </c>
      <c r="I349" s="24"/>
    </row>
    <row r="350" spans="1:10" ht="30" customHeight="1" x14ac:dyDescent="0.3">
      <c r="A350" s="98"/>
      <c r="B350" s="98"/>
      <c r="C350" s="98"/>
      <c r="D350" s="18"/>
      <c r="E350" s="61" t="str">
        <f t="shared" ref="E350:E379" si="27">IFERROR(IF(WEEKDAY(F350,2)=1,_xlfn.ISOWEEKNUM(H350),""),"")</f>
        <v/>
      </c>
      <c r="F350" s="62">
        <f t="shared" ref="F350:F379" si="28">H350</f>
        <v>44106</v>
      </c>
      <c r="G350" s="63" t="str">
        <f>IFERROR(INDEX(Tabelle1!$C$3:$C$51,MATCH(H350,Tabelle1!$B$3:$B$51,0)),"")</f>
        <v/>
      </c>
      <c r="H350" s="64">
        <f>IFERROR(IF(MONTH(H349+1)=MONTH(H349),H349+1,""),"")</f>
        <v>44106</v>
      </c>
      <c r="I350" s="24"/>
    </row>
    <row r="351" spans="1:10" ht="30" customHeight="1" x14ac:dyDescent="0.3">
      <c r="A351" s="98"/>
      <c r="B351" s="98"/>
      <c r="C351" s="98"/>
      <c r="D351" s="18"/>
      <c r="E351" s="61" t="str">
        <f t="shared" si="27"/>
        <v/>
      </c>
      <c r="F351" s="62">
        <f t="shared" si="28"/>
        <v>44107</v>
      </c>
      <c r="G351" s="63" t="str">
        <f>IFERROR(INDEX(Tabelle1!$C$3:$C$51,MATCH(H351,Tabelle1!$B$3:$B$51,0)),"")</f>
        <v xml:space="preserve"> Tag der Deutschen Einheit</v>
      </c>
      <c r="H351" s="64">
        <f t="shared" ref="H351:H379" si="29">IFERROR(IF(MONTH(H350+1)=MONTH(H350),H350+1,""),"")</f>
        <v>44107</v>
      </c>
      <c r="I351" s="24"/>
    </row>
    <row r="352" spans="1:10" ht="30" customHeight="1" x14ac:dyDescent="0.3">
      <c r="A352" s="98"/>
      <c r="B352" s="98"/>
      <c r="C352" s="98"/>
      <c r="D352" s="18"/>
      <c r="E352" s="61" t="str">
        <f t="shared" si="27"/>
        <v/>
      </c>
      <c r="F352" s="62">
        <f t="shared" si="28"/>
        <v>44108</v>
      </c>
      <c r="G352" s="63" t="str">
        <f>IFERROR(INDEX(Tabelle1!$C$3:$C$51,MATCH(H352,Tabelle1!$B$3:$B$51,0)),"")</f>
        <v/>
      </c>
      <c r="H352" s="64">
        <f t="shared" si="29"/>
        <v>44108</v>
      </c>
      <c r="I352" s="24"/>
    </row>
    <row r="353" spans="1:9" ht="30" customHeight="1" x14ac:dyDescent="0.3">
      <c r="A353" s="98"/>
      <c r="B353" s="98"/>
      <c r="C353" s="98"/>
      <c r="D353" s="18"/>
      <c r="E353" s="61">
        <f t="shared" si="27"/>
        <v>41</v>
      </c>
      <c r="F353" s="62">
        <f t="shared" si="28"/>
        <v>44109</v>
      </c>
      <c r="G353" s="63" t="str">
        <f>IFERROR(INDEX(Tabelle1!$C$3:$C$51,MATCH(H353,Tabelle1!$B$3:$B$51,0)),"")</f>
        <v/>
      </c>
      <c r="H353" s="64">
        <f t="shared" si="29"/>
        <v>44109</v>
      </c>
      <c r="I353" s="24"/>
    </row>
    <row r="354" spans="1:9" ht="30" customHeight="1" x14ac:dyDescent="0.3">
      <c r="A354" s="98"/>
      <c r="B354" s="98"/>
      <c r="C354" s="98"/>
      <c r="D354" s="18"/>
      <c r="E354" s="61" t="str">
        <f t="shared" si="27"/>
        <v/>
      </c>
      <c r="F354" s="62">
        <f t="shared" si="28"/>
        <v>44110</v>
      </c>
      <c r="G354" s="63" t="str">
        <f>IFERROR(INDEX(Tabelle1!$C$3:$C$51,MATCH(H354,Tabelle1!$B$3:$B$51,0)),"")</f>
        <v/>
      </c>
      <c r="H354" s="64">
        <f t="shared" si="29"/>
        <v>44110</v>
      </c>
      <c r="I354" s="24"/>
    </row>
    <row r="355" spans="1:9" ht="30" customHeight="1" x14ac:dyDescent="0.3">
      <c r="A355" s="98"/>
      <c r="B355" s="98"/>
      <c r="C355" s="98"/>
      <c r="D355" s="18"/>
      <c r="E355" s="61" t="str">
        <f t="shared" si="27"/>
        <v/>
      </c>
      <c r="F355" s="62">
        <f t="shared" si="28"/>
        <v>44111</v>
      </c>
      <c r="G355" s="63" t="str">
        <f>IFERROR(INDEX(Tabelle1!$C$3:$C$51,MATCH(H355,Tabelle1!$B$3:$B$51,0)),"")</f>
        <v/>
      </c>
      <c r="H355" s="64">
        <f t="shared" si="29"/>
        <v>44111</v>
      </c>
      <c r="I355" s="24"/>
    </row>
    <row r="356" spans="1:9" ht="30" customHeight="1" x14ac:dyDescent="0.3">
      <c r="A356" s="98"/>
      <c r="B356" s="98"/>
      <c r="C356" s="98"/>
      <c r="D356" s="18"/>
      <c r="E356" s="61" t="str">
        <f t="shared" si="27"/>
        <v/>
      </c>
      <c r="F356" s="62">
        <f t="shared" si="28"/>
        <v>44112</v>
      </c>
      <c r="G356" s="63" t="str">
        <f>IFERROR(INDEX(Tabelle1!$C$3:$C$51,MATCH(H356,Tabelle1!$B$3:$B$51,0)),"")</f>
        <v/>
      </c>
      <c r="H356" s="64">
        <f>IFERROR(IF(MONTH(H355+1)=MONTH(H355),H355+1,""),"")</f>
        <v>44112</v>
      </c>
      <c r="I356" s="24"/>
    </row>
    <row r="357" spans="1:9" ht="30" customHeight="1" x14ac:dyDescent="0.3">
      <c r="A357" s="98"/>
      <c r="B357" s="98"/>
      <c r="C357" s="98"/>
      <c r="D357" s="18"/>
      <c r="E357" s="61" t="str">
        <f t="shared" si="27"/>
        <v/>
      </c>
      <c r="F357" s="62">
        <f t="shared" si="28"/>
        <v>44113</v>
      </c>
      <c r="G357" s="63" t="str">
        <f>IFERROR(INDEX(Tabelle1!$C$3:$C$51,MATCH(H357,Tabelle1!$B$3:$B$51,0)),"")</f>
        <v/>
      </c>
      <c r="H357" s="64">
        <f t="shared" si="29"/>
        <v>44113</v>
      </c>
      <c r="I357" s="24"/>
    </row>
    <row r="358" spans="1:9" ht="30" customHeight="1" x14ac:dyDescent="0.3">
      <c r="A358" s="98"/>
      <c r="B358" s="98"/>
      <c r="C358" s="98"/>
      <c r="D358" s="18"/>
      <c r="E358" s="61" t="str">
        <f t="shared" si="27"/>
        <v/>
      </c>
      <c r="F358" s="62">
        <f t="shared" si="28"/>
        <v>44114</v>
      </c>
      <c r="G358" s="63" t="str">
        <f>IFERROR(INDEX(Tabelle1!$C$3:$C$51,MATCH(H358,Tabelle1!$B$3:$B$51,0)),"")</f>
        <v/>
      </c>
      <c r="H358" s="64">
        <f t="shared" si="29"/>
        <v>44114</v>
      </c>
      <c r="I358" s="24"/>
    </row>
    <row r="359" spans="1:9" ht="30" customHeight="1" x14ac:dyDescent="0.3">
      <c r="A359" s="98"/>
      <c r="B359" s="98"/>
      <c r="C359" s="98"/>
      <c r="D359" s="18"/>
      <c r="E359" s="61" t="str">
        <f t="shared" si="27"/>
        <v/>
      </c>
      <c r="F359" s="62">
        <f t="shared" si="28"/>
        <v>44115</v>
      </c>
      <c r="G359" s="63" t="str">
        <f>IFERROR(INDEX(Tabelle1!$C$3:$C$51,MATCH(H359,Tabelle1!$B$3:$B$51,0)),"")</f>
        <v/>
      </c>
      <c r="H359" s="64">
        <f t="shared" si="29"/>
        <v>44115</v>
      </c>
      <c r="I359" s="24"/>
    </row>
    <row r="360" spans="1:9" ht="30" customHeight="1" x14ac:dyDescent="0.3">
      <c r="A360" s="23"/>
      <c r="B360" s="26" t="s">
        <v>53</v>
      </c>
      <c r="C360" s="23"/>
      <c r="D360" s="18"/>
      <c r="E360" s="61">
        <f t="shared" si="27"/>
        <v>42</v>
      </c>
      <c r="F360" s="62">
        <f t="shared" si="28"/>
        <v>44116</v>
      </c>
      <c r="G360" s="63" t="str">
        <f>IFERROR(INDEX(Tabelle1!$C$3:$C$51,MATCH(H360,Tabelle1!$B$3:$B$51,0)),"")</f>
        <v/>
      </c>
      <c r="H360" s="64">
        <f t="shared" si="29"/>
        <v>44116</v>
      </c>
      <c r="I360" s="24"/>
    </row>
    <row r="361" spans="1:9" ht="30" customHeight="1" x14ac:dyDescent="0.3">
      <c r="A361" s="23"/>
      <c r="B361" s="23"/>
      <c r="C361" s="23"/>
      <c r="D361" s="18"/>
      <c r="E361" s="61" t="str">
        <f t="shared" si="27"/>
        <v/>
      </c>
      <c r="F361" s="62">
        <f t="shared" si="28"/>
        <v>44117</v>
      </c>
      <c r="G361" s="63" t="str">
        <f>IFERROR(INDEX(Tabelle1!$C$3:$C$51,MATCH(H361,Tabelle1!$B$3:$B$51,0)),"")</f>
        <v/>
      </c>
      <c r="H361" s="64">
        <f t="shared" si="29"/>
        <v>44117</v>
      </c>
      <c r="I361" s="24"/>
    </row>
    <row r="362" spans="1:9" ht="30" customHeight="1" x14ac:dyDescent="0.3">
      <c r="A362" s="23"/>
      <c r="B362" s="23"/>
      <c r="C362" s="23"/>
      <c r="D362" s="18"/>
      <c r="E362" s="61" t="str">
        <f t="shared" si="27"/>
        <v/>
      </c>
      <c r="F362" s="62">
        <f t="shared" si="28"/>
        <v>44118</v>
      </c>
      <c r="G362" s="63" t="str">
        <f>IFERROR(INDEX(Tabelle1!$C$3:$C$51,MATCH(H362,Tabelle1!$B$3:$B$51,0)),"")</f>
        <v/>
      </c>
      <c r="H362" s="64">
        <f t="shared" si="29"/>
        <v>44118</v>
      </c>
      <c r="I362" s="24"/>
    </row>
    <row r="363" spans="1:9" ht="30" customHeight="1" x14ac:dyDescent="0.3">
      <c r="A363" s="23"/>
      <c r="B363" s="23"/>
      <c r="C363" s="23"/>
      <c r="D363" s="18"/>
      <c r="E363" s="61" t="str">
        <f t="shared" si="27"/>
        <v/>
      </c>
      <c r="F363" s="62">
        <f t="shared" si="28"/>
        <v>44119</v>
      </c>
      <c r="G363" s="63" t="str">
        <f>IFERROR(INDEX(Tabelle1!$C$3:$C$51,MATCH(H363,Tabelle1!$B$3:$B$51,0)),"")</f>
        <v/>
      </c>
      <c r="H363" s="64">
        <f t="shared" si="29"/>
        <v>44119</v>
      </c>
      <c r="I363" s="24"/>
    </row>
    <row r="364" spans="1:9" ht="30" customHeight="1" x14ac:dyDescent="0.3">
      <c r="A364" s="23"/>
      <c r="B364" s="23"/>
      <c r="C364" s="23"/>
      <c r="D364" s="18"/>
      <c r="E364" s="61" t="str">
        <f t="shared" si="27"/>
        <v/>
      </c>
      <c r="F364" s="62">
        <f t="shared" si="28"/>
        <v>44120</v>
      </c>
      <c r="G364" s="63" t="str">
        <f>IFERROR(INDEX(Tabelle1!$C$3:$C$51,MATCH(H364,Tabelle1!$B$3:$B$51,0)),"")</f>
        <v/>
      </c>
      <c r="H364" s="64">
        <f t="shared" si="29"/>
        <v>44120</v>
      </c>
      <c r="I364" s="24"/>
    </row>
    <row r="365" spans="1:9" ht="30" customHeight="1" x14ac:dyDescent="0.3">
      <c r="A365" s="18"/>
      <c r="B365" s="18"/>
      <c r="C365" s="18"/>
      <c r="D365" s="18"/>
      <c r="E365" s="61" t="str">
        <f t="shared" si="27"/>
        <v/>
      </c>
      <c r="F365" s="62">
        <f t="shared" si="28"/>
        <v>44121</v>
      </c>
      <c r="G365" s="63" t="str">
        <f>IFERROR(INDEX(Tabelle1!$C$3:$C$51,MATCH(H365,Tabelle1!$B$3:$B$51,0)),"")</f>
        <v/>
      </c>
      <c r="H365" s="64">
        <f t="shared" si="29"/>
        <v>44121</v>
      </c>
      <c r="I365" s="24"/>
    </row>
    <row r="366" spans="1:9" ht="30" customHeight="1" x14ac:dyDescent="0.3">
      <c r="A366" s="18"/>
      <c r="B366" s="18"/>
      <c r="C366" s="18"/>
      <c r="D366" s="18"/>
      <c r="E366" s="61" t="str">
        <f t="shared" si="27"/>
        <v/>
      </c>
      <c r="F366" s="62">
        <f t="shared" si="28"/>
        <v>44122</v>
      </c>
      <c r="G366" s="63" t="str">
        <f>IFERROR(INDEX(Tabelle1!$C$3:$C$51,MATCH(H366,Tabelle1!$B$3:$B$51,0)),"")</f>
        <v/>
      </c>
      <c r="H366" s="64">
        <f t="shared" si="29"/>
        <v>44122</v>
      </c>
      <c r="I366" s="24"/>
    </row>
    <row r="367" spans="1:9" ht="30" customHeight="1" x14ac:dyDescent="0.3">
      <c r="A367" s="18"/>
      <c r="B367" s="18"/>
      <c r="C367" s="18"/>
      <c r="D367" s="18"/>
      <c r="E367" s="61">
        <f t="shared" si="27"/>
        <v>43</v>
      </c>
      <c r="F367" s="62">
        <f t="shared" si="28"/>
        <v>44123</v>
      </c>
      <c r="G367" s="63" t="str">
        <f>IFERROR(INDEX(Tabelle1!$C$3:$C$51,MATCH(H367,Tabelle1!$B$3:$B$51,0)),"")</f>
        <v/>
      </c>
      <c r="H367" s="64">
        <f t="shared" si="29"/>
        <v>44123</v>
      </c>
      <c r="I367" s="24"/>
    </row>
    <row r="368" spans="1:9" ht="30" customHeight="1" x14ac:dyDescent="0.3">
      <c r="A368" s="18"/>
      <c r="B368" s="18"/>
      <c r="C368" s="18"/>
      <c r="D368" s="18"/>
      <c r="E368" s="61" t="str">
        <f t="shared" si="27"/>
        <v/>
      </c>
      <c r="F368" s="62">
        <f t="shared" si="28"/>
        <v>44124</v>
      </c>
      <c r="G368" s="63" t="str">
        <f>IFERROR(INDEX(Tabelle1!$C$3:$C$51,MATCH(H368,Tabelle1!$B$3:$B$51,0)),"")</f>
        <v/>
      </c>
      <c r="H368" s="64">
        <f t="shared" si="29"/>
        <v>44124</v>
      </c>
      <c r="I368" s="24"/>
    </row>
    <row r="369" spans="1:10" ht="30" customHeight="1" x14ac:dyDescent="0.3">
      <c r="A369" s="18"/>
      <c r="B369" s="18"/>
      <c r="C369" s="18"/>
      <c r="D369" s="18"/>
      <c r="E369" s="61" t="str">
        <f t="shared" si="27"/>
        <v/>
      </c>
      <c r="F369" s="62">
        <f t="shared" si="28"/>
        <v>44125</v>
      </c>
      <c r="G369" s="63" t="str">
        <f>IFERROR(INDEX(Tabelle1!$C$3:$C$51,MATCH(H369,Tabelle1!$B$3:$B$51,0)),"")</f>
        <v/>
      </c>
      <c r="H369" s="64">
        <f t="shared" si="29"/>
        <v>44125</v>
      </c>
      <c r="I369" s="24"/>
    </row>
    <row r="370" spans="1:10" ht="30" customHeight="1" x14ac:dyDescent="0.3">
      <c r="A370" s="40" t="s">
        <v>54</v>
      </c>
      <c r="B370" s="41"/>
      <c r="C370" s="42"/>
      <c r="D370" s="18"/>
      <c r="E370" s="61" t="str">
        <f t="shared" si="27"/>
        <v/>
      </c>
      <c r="F370" s="62">
        <f t="shared" si="28"/>
        <v>44126</v>
      </c>
      <c r="G370" s="63" t="str">
        <f>IFERROR(INDEX(Tabelle1!$C$3:$C$51,MATCH(H370,Tabelle1!$B$3:$B$51,0)),"")</f>
        <v/>
      </c>
      <c r="H370" s="64">
        <f t="shared" si="29"/>
        <v>44126</v>
      </c>
      <c r="I370" s="24"/>
    </row>
    <row r="371" spans="1:10" ht="30" customHeight="1" x14ac:dyDescent="0.3">
      <c r="A371" s="43"/>
      <c r="B371" s="44"/>
      <c r="C371" s="45"/>
      <c r="D371" s="18"/>
      <c r="E371" s="61" t="str">
        <f t="shared" si="27"/>
        <v/>
      </c>
      <c r="F371" s="62">
        <f t="shared" si="28"/>
        <v>44127</v>
      </c>
      <c r="G371" s="63" t="str">
        <f>IFERROR(INDEX(Tabelle1!$C$3:$C$51,MATCH(H371,Tabelle1!$B$3:$B$51,0)),"")</f>
        <v/>
      </c>
      <c r="H371" s="64">
        <f t="shared" si="29"/>
        <v>44127</v>
      </c>
      <c r="I371" s="24"/>
    </row>
    <row r="372" spans="1:10" ht="30" customHeight="1" x14ac:dyDescent="0.3">
      <c r="A372" s="43"/>
      <c r="B372" s="44"/>
      <c r="C372" s="45"/>
      <c r="D372" s="18"/>
      <c r="E372" s="61" t="str">
        <f t="shared" si="27"/>
        <v/>
      </c>
      <c r="F372" s="62">
        <f t="shared" si="28"/>
        <v>44128</v>
      </c>
      <c r="G372" s="63" t="str">
        <f>IFERROR(INDEX(Tabelle1!$C$3:$C$51,MATCH(H372,Tabelle1!$B$3:$B$51,0)),"")</f>
        <v/>
      </c>
      <c r="H372" s="64">
        <f t="shared" si="29"/>
        <v>44128</v>
      </c>
      <c r="I372" s="24"/>
    </row>
    <row r="373" spans="1:10" ht="30" customHeight="1" x14ac:dyDescent="0.3">
      <c r="A373" s="43"/>
      <c r="B373" s="44"/>
      <c r="C373" s="45"/>
      <c r="D373" s="18"/>
      <c r="E373" s="61" t="str">
        <f t="shared" si="27"/>
        <v/>
      </c>
      <c r="F373" s="62">
        <f t="shared" si="28"/>
        <v>44129</v>
      </c>
      <c r="G373" s="63" t="str">
        <f>IFERROR(INDEX(Tabelle1!$C$3:$C$51,MATCH(H373,Tabelle1!$B$3:$B$51,0)),"")</f>
        <v/>
      </c>
      <c r="H373" s="64">
        <f t="shared" si="29"/>
        <v>44129</v>
      </c>
      <c r="I373" s="24"/>
    </row>
    <row r="374" spans="1:10" ht="30" customHeight="1" x14ac:dyDescent="0.3">
      <c r="A374" s="43"/>
      <c r="B374" s="44"/>
      <c r="C374" s="45"/>
      <c r="D374" s="18"/>
      <c r="E374" s="61">
        <f t="shared" si="27"/>
        <v>44</v>
      </c>
      <c r="F374" s="62">
        <f t="shared" si="28"/>
        <v>44130</v>
      </c>
      <c r="G374" s="63" t="str">
        <f>IFERROR(INDEX(Tabelle1!$C$3:$C$51,MATCH(H374,Tabelle1!$B$3:$B$51,0)),"")</f>
        <v/>
      </c>
      <c r="H374" s="64">
        <f t="shared" si="29"/>
        <v>44130</v>
      </c>
      <c r="I374" s="24"/>
    </row>
    <row r="375" spans="1:10" ht="30" customHeight="1" x14ac:dyDescent="0.3">
      <c r="A375" s="43"/>
      <c r="B375" s="44"/>
      <c r="C375" s="45"/>
      <c r="D375" s="18"/>
      <c r="E375" s="61" t="str">
        <f t="shared" si="27"/>
        <v/>
      </c>
      <c r="F375" s="62">
        <f t="shared" si="28"/>
        <v>44131</v>
      </c>
      <c r="G375" s="63" t="str">
        <f>IFERROR(INDEX(Tabelle1!$C$3:$C$51,MATCH(H375,Tabelle1!$B$3:$B$51,0)),"")</f>
        <v/>
      </c>
      <c r="H375" s="64">
        <f t="shared" si="29"/>
        <v>44131</v>
      </c>
      <c r="I375" s="24"/>
    </row>
    <row r="376" spans="1:10" ht="30" customHeight="1" x14ac:dyDescent="0.3">
      <c r="A376" s="43"/>
      <c r="B376" s="44"/>
      <c r="C376" s="45"/>
      <c r="D376" s="18"/>
      <c r="E376" s="61" t="str">
        <f t="shared" si="27"/>
        <v/>
      </c>
      <c r="F376" s="62">
        <f t="shared" si="28"/>
        <v>44132</v>
      </c>
      <c r="G376" s="63" t="str">
        <f>IFERROR(INDEX(Tabelle1!$C$3:$C$51,MATCH(H376,Tabelle1!$B$3:$B$51,0)),"")</f>
        <v/>
      </c>
      <c r="H376" s="64">
        <f t="shared" si="29"/>
        <v>44132</v>
      </c>
      <c r="I376" s="24"/>
    </row>
    <row r="377" spans="1:10" ht="30" customHeight="1" x14ac:dyDescent="0.3">
      <c r="A377" s="43"/>
      <c r="B377" s="44"/>
      <c r="C377" s="45"/>
      <c r="D377" s="18"/>
      <c r="E377" s="61" t="str">
        <f t="shared" si="27"/>
        <v/>
      </c>
      <c r="F377" s="62">
        <f t="shared" si="28"/>
        <v>44133</v>
      </c>
      <c r="G377" s="63" t="str">
        <f>IFERROR(INDEX(Tabelle1!$C$3:$C$51,MATCH(H377,Tabelle1!$B$3:$B$51,0)),"")</f>
        <v/>
      </c>
      <c r="H377" s="64">
        <f t="shared" si="29"/>
        <v>44133</v>
      </c>
      <c r="I377" s="24"/>
    </row>
    <row r="378" spans="1:10" ht="30" customHeight="1" x14ac:dyDescent="0.3">
      <c r="A378" s="43"/>
      <c r="B378" s="44"/>
      <c r="C378" s="45"/>
      <c r="D378" s="18"/>
      <c r="E378" s="61" t="str">
        <f t="shared" si="27"/>
        <v/>
      </c>
      <c r="F378" s="62">
        <f t="shared" si="28"/>
        <v>44134</v>
      </c>
      <c r="G378" s="63" t="str">
        <f>IFERROR(INDEX(Tabelle1!$C$3:$C$51,MATCH(H378,Tabelle1!$B$3:$B$51,0)),"")</f>
        <v/>
      </c>
      <c r="H378" s="64">
        <f t="shared" si="29"/>
        <v>44134</v>
      </c>
      <c r="I378" s="24"/>
    </row>
    <row r="379" spans="1:10" ht="30" customHeight="1" x14ac:dyDescent="0.3">
      <c r="A379" s="46"/>
      <c r="B379" s="47"/>
      <c r="C379" s="48"/>
      <c r="D379" s="18"/>
      <c r="E379" s="61" t="str">
        <f t="shared" si="27"/>
        <v/>
      </c>
      <c r="F379" s="62">
        <f t="shared" si="28"/>
        <v>44135</v>
      </c>
      <c r="G379" s="63" t="str">
        <f>IFERROR(INDEX(Tabelle1!$C$3:$C$51,MATCH(H379,Tabelle1!$B$3:$B$51,0)),"")</f>
        <v xml:space="preserve"> Reformationstag</v>
      </c>
      <c r="H379" s="64">
        <f t="shared" si="29"/>
        <v>44135</v>
      </c>
      <c r="I379" s="24"/>
    </row>
    <row r="380" spans="1:10" ht="30" customHeight="1" x14ac:dyDescent="0.3">
      <c r="A380" s="18"/>
      <c r="B380" s="18"/>
      <c r="C380" s="18"/>
      <c r="D380" s="18"/>
      <c r="E380" s="19"/>
      <c r="F380" s="20"/>
      <c r="G380" s="18"/>
      <c r="H380" s="20"/>
      <c r="I380" s="18"/>
    </row>
    <row r="381" spans="1:10" ht="39.950000000000003" customHeight="1" x14ac:dyDescent="0.5">
      <c r="A381" s="49" t="s">
        <v>7</v>
      </c>
      <c r="B381" s="50"/>
      <c r="C381" s="50"/>
      <c r="D381" s="50"/>
      <c r="E381" s="51"/>
      <c r="F381" s="52"/>
      <c r="G381" s="50"/>
      <c r="H381" s="96">
        <f>Tabelle1!$C$1</f>
        <v>2020</v>
      </c>
      <c r="I381" s="96"/>
      <c r="J381" s="16"/>
    </row>
    <row r="382" spans="1:10" x14ac:dyDescent="0.3">
      <c r="A382" s="50"/>
      <c r="B382" s="50"/>
      <c r="C382" s="50"/>
      <c r="D382" s="50"/>
      <c r="E382" s="51"/>
      <c r="F382" s="52"/>
      <c r="G382" s="50"/>
      <c r="H382" s="52"/>
      <c r="I382" s="50"/>
    </row>
    <row r="383" spans="1:10" x14ac:dyDescent="0.3">
      <c r="A383" s="50"/>
      <c r="B383" s="50"/>
      <c r="C383" s="50"/>
      <c r="D383" s="50"/>
      <c r="E383" s="68"/>
      <c r="F383" s="53"/>
      <c r="G383" s="69"/>
      <c r="H383" s="53">
        <v>11</v>
      </c>
      <c r="I383" s="50"/>
    </row>
    <row r="384" spans="1:10" x14ac:dyDescent="0.3">
      <c r="A384" s="50"/>
      <c r="B384" s="50"/>
      <c r="C384" s="50"/>
      <c r="D384" s="50"/>
      <c r="E384" s="67"/>
      <c r="F384" s="53"/>
      <c r="G384" s="55"/>
      <c r="H384" s="53"/>
      <c r="I384" s="50"/>
    </row>
    <row r="385" spans="1:9" x14ac:dyDescent="0.3">
      <c r="A385" s="50"/>
      <c r="B385" s="50"/>
      <c r="C385" s="50"/>
      <c r="D385" s="50"/>
      <c r="E385" s="67"/>
      <c r="F385" s="53">
        <f>DATE(H382,H383+1,1)-DATE(H382,H383,1)</f>
        <v>30</v>
      </c>
      <c r="G385" s="55"/>
      <c r="H385" s="53"/>
      <c r="I385" s="50"/>
    </row>
    <row r="386" spans="1:9" ht="30" customHeight="1" x14ac:dyDescent="0.35">
      <c r="A386" s="98"/>
      <c r="B386" s="98"/>
      <c r="C386" s="98"/>
      <c r="D386" s="18"/>
      <c r="E386" s="56"/>
      <c r="F386" s="99">
        <f>H387</f>
        <v>44136</v>
      </c>
      <c r="G386" s="97"/>
      <c r="H386" s="97"/>
      <c r="I386" s="22"/>
    </row>
    <row r="387" spans="1:9" ht="30" customHeight="1" x14ac:dyDescent="0.3">
      <c r="A387" s="98"/>
      <c r="B387" s="98"/>
      <c r="C387" s="98"/>
      <c r="D387" s="18"/>
      <c r="E387" s="57" t="str">
        <f t="shared" ref="E387:E416" si="30">IFERROR(IF(WEEKDAY(F387,2)=1,_xlfn.ISOWEEKNUM(H387),""),"")</f>
        <v/>
      </c>
      <c r="F387" s="58">
        <f t="shared" ref="F387:F416" si="31">H387</f>
        <v>44136</v>
      </c>
      <c r="G387" s="59" t="str">
        <f>IFERROR(INDEX(Tabelle1!$C$3:$C$51,MATCH(H387,Tabelle1!$B$3:$B$51,0)),"")</f>
        <v/>
      </c>
      <c r="H387" s="60">
        <f>DATE(Tabelle2!$C$4,Tabelle2!$S$44,1)</f>
        <v>44136</v>
      </c>
      <c r="I387" s="24"/>
    </row>
    <row r="388" spans="1:9" ht="30" customHeight="1" x14ac:dyDescent="0.3">
      <c r="A388" s="98"/>
      <c r="B388" s="98"/>
      <c r="C388" s="98"/>
      <c r="D388" s="18"/>
      <c r="E388" s="61">
        <f t="shared" si="30"/>
        <v>45</v>
      </c>
      <c r="F388" s="62">
        <f t="shared" si="31"/>
        <v>44137</v>
      </c>
      <c r="G388" s="63" t="str">
        <f>IFERROR(INDEX(Tabelle1!$C$3:$C$51,MATCH(H388,Tabelle1!$B$3:$B$51,0)),"")</f>
        <v/>
      </c>
      <c r="H388" s="64">
        <f>IFERROR(IF(MONTH(H387+1)=MONTH(H387),H387+1,""),"")</f>
        <v>44137</v>
      </c>
      <c r="I388" s="24"/>
    </row>
    <row r="389" spans="1:9" ht="30" customHeight="1" x14ac:dyDescent="0.3">
      <c r="A389" s="98"/>
      <c r="B389" s="98"/>
      <c r="C389" s="98"/>
      <c r="D389" s="18"/>
      <c r="E389" s="61" t="str">
        <f t="shared" si="30"/>
        <v/>
      </c>
      <c r="F389" s="62">
        <f t="shared" si="31"/>
        <v>44138</v>
      </c>
      <c r="G389" s="63" t="str">
        <f>IFERROR(INDEX(Tabelle1!$C$3:$C$51,MATCH(H389,Tabelle1!$B$3:$B$51,0)),"")</f>
        <v/>
      </c>
      <c r="H389" s="64">
        <f t="shared" ref="H389:H416" si="32">IFERROR(IF(MONTH(H388+1)=MONTH(H388),H388+1,""),"")</f>
        <v>44138</v>
      </c>
      <c r="I389" s="24"/>
    </row>
    <row r="390" spans="1:9" ht="30" customHeight="1" x14ac:dyDescent="0.3">
      <c r="A390" s="98"/>
      <c r="B390" s="98"/>
      <c r="C390" s="98"/>
      <c r="D390" s="18"/>
      <c r="E390" s="61" t="str">
        <f t="shared" si="30"/>
        <v/>
      </c>
      <c r="F390" s="62">
        <f t="shared" si="31"/>
        <v>44139</v>
      </c>
      <c r="G390" s="63" t="str">
        <f>IFERROR(INDEX(Tabelle1!$C$3:$C$51,MATCH(H390,Tabelle1!$B$3:$B$51,0)),"")</f>
        <v/>
      </c>
      <c r="H390" s="64">
        <f t="shared" si="32"/>
        <v>44139</v>
      </c>
      <c r="I390" s="24"/>
    </row>
    <row r="391" spans="1:9" ht="30" customHeight="1" x14ac:dyDescent="0.3">
      <c r="A391" s="98"/>
      <c r="B391" s="98"/>
      <c r="C391" s="98"/>
      <c r="D391" s="18"/>
      <c r="E391" s="61" t="str">
        <f t="shared" si="30"/>
        <v/>
      </c>
      <c r="F391" s="62">
        <f t="shared" si="31"/>
        <v>44140</v>
      </c>
      <c r="G391" s="63" t="str">
        <f>IFERROR(INDEX(Tabelle1!$C$3:$C$51,MATCH(H391,Tabelle1!$B$3:$B$51,0)),"")</f>
        <v/>
      </c>
      <c r="H391" s="64">
        <f t="shared" si="32"/>
        <v>44140</v>
      </c>
      <c r="I391" s="24"/>
    </row>
    <row r="392" spans="1:9" ht="30" customHeight="1" x14ac:dyDescent="0.3">
      <c r="A392" s="98"/>
      <c r="B392" s="98"/>
      <c r="C392" s="98"/>
      <c r="D392" s="18"/>
      <c r="E392" s="61" t="str">
        <f t="shared" si="30"/>
        <v/>
      </c>
      <c r="F392" s="62">
        <f t="shared" si="31"/>
        <v>44141</v>
      </c>
      <c r="G392" s="63" t="str">
        <f>IFERROR(INDEX(Tabelle1!$C$3:$C$51,MATCH(H392,Tabelle1!$B$3:$B$51,0)),"")</f>
        <v/>
      </c>
      <c r="H392" s="64">
        <f t="shared" si="32"/>
        <v>44141</v>
      </c>
      <c r="I392" s="24"/>
    </row>
    <row r="393" spans="1:9" ht="30" customHeight="1" x14ac:dyDescent="0.3">
      <c r="A393" s="98"/>
      <c r="B393" s="98"/>
      <c r="C393" s="98"/>
      <c r="D393" s="18"/>
      <c r="E393" s="61" t="str">
        <f t="shared" si="30"/>
        <v/>
      </c>
      <c r="F393" s="62">
        <f t="shared" si="31"/>
        <v>44142</v>
      </c>
      <c r="G393" s="63" t="str">
        <f>IFERROR(INDEX(Tabelle1!$C$3:$C$51,MATCH(H393,Tabelle1!$B$3:$B$51,0)),"")</f>
        <v/>
      </c>
      <c r="H393" s="64">
        <f t="shared" si="32"/>
        <v>44142</v>
      </c>
      <c r="I393" s="24"/>
    </row>
    <row r="394" spans="1:9" ht="30" customHeight="1" x14ac:dyDescent="0.3">
      <c r="A394" s="98"/>
      <c r="B394" s="98"/>
      <c r="C394" s="98"/>
      <c r="D394" s="18"/>
      <c r="E394" s="61" t="str">
        <f t="shared" si="30"/>
        <v/>
      </c>
      <c r="F394" s="62">
        <f t="shared" si="31"/>
        <v>44143</v>
      </c>
      <c r="G394" s="63" t="str">
        <f>IFERROR(INDEX(Tabelle1!$C$3:$C$51,MATCH(H394,Tabelle1!$B$3:$B$51,0)),"")</f>
        <v/>
      </c>
      <c r="H394" s="64">
        <f>IFERROR(IF(MONTH(H393+1)=MONTH(H393),H393+1,""),"")</f>
        <v>44143</v>
      </c>
      <c r="I394" s="24"/>
    </row>
    <row r="395" spans="1:9" ht="30" customHeight="1" x14ac:dyDescent="0.3">
      <c r="A395" s="98"/>
      <c r="B395" s="98"/>
      <c r="C395" s="98"/>
      <c r="D395" s="18"/>
      <c r="E395" s="61">
        <f t="shared" si="30"/>
        <v>46</v>
      </c>
      <c r="F395" s="62">
        <f t="shared" si="31"/>
        <v>44144</v>
      </c>
      <c r="G395" s="63" t="str">
        <f>IFERROR(INDEX(Tabelle1!$C$3:$C$51,MATCH(H395,Tabelle1!$B$3:$B$51,0)),"")</f>
        <v/>
      </c>
      <c r="H395" s="64">
        <f t="shared" si="32"/>
        <v>44144</v>
      </c>
      <c r="I395" s="24"/>
    </row>
    <row r="396" spans="1:9" ht="30" customHeight="1" x14ac:dyDescent="0.3">
      <c r="A396" s="98"/>
      <c r="B396" s="98"/>
      <c r="C396" s="98"/>
      <c r="D396" s="18"/>
      <c r="E396" s="61" t="str">
        <f t="shared" si="30"/>
        <v/>
      </c>
      <c r="F396" s="62">
        <f t="shared" si="31"/>
        <v>44145</v>
      </c>
      <c r="G396" s="63" t="str">
        <f>IFERROR(INDEX(Tabelle1!$C$3:$C$51,MATCH(H396,Tabelle1!$B$3:$B$51,0)),"")</f>
        <v/>
      </c>
      <c r="H396" s="64">
        <f t="shared" si="32"/>
        <v>44145</v>
      </c>
      <c r="I396" s="24"/>
    </row>
    <row r="397" spans="1:9" ht="30" customHeight="1" x14ac:dyDescent="0.3">
      <c r="A397" s="98"/>
      <c r="B397" s="98"/>
      <c r="C397" s="98"/>
      <c r="D397" s="18"/>
      <c r="E397" s="61" t="str">
        <f t="shared" si="30"/>
        <v/>
      </c>
      <c r="F397" s="62">
        <f t="shared" si="31"/>
        <v>44146</v>
      </c>
      <c r="G397" s="63" t="str">
        <f>IFERROR(INDEX(Tabelle1!$C$3:$C$51,MATCH(H397,Tabelle1!$B$3:$B$51,0)),"")</f>
        <v/>
      </c>
      <c r="H397" s="64">
        <f t="shared" si="32"/>
        <v>44146</v>
      </c>
      <c r="I397" s="24"/>
    </row>
    <row r="398" spans="1:9" ht="30" customHeight="1" x14ac:dyDescent="0.3">
      <c r="A398" s="23"/>
      <c r="B398" s="26" t="s">
        <v>53</v>
      </c>
      <c r="C398" s="23"/>
      <c r="D398" s="18"/>
      <c r="E398" s="61" t="str">
        <f t="shared" si="30"/>
        <v/>
      </c>
      <c r="F398" s="62">
        <f t="shared" si="31"/>
        <v>44147</v>
      </c>
      <c r="G398" s="63" t="str">
        <f>IFERROR(INDEX(Tabelle1!$C$3:$C$51,MATCH(H398,Tabelle1!$B$3:$B$51,0)),"")</f>
        <v/>
      </c>
      <c r="H398" s="64">
        <f t="shared" si="32"/>
        <v>44147</v>
      </c>
      <c r="I398" s="24"/>
    </row>
    <row r="399" spans="1:9" ht="30" customHeight="1" x14ac:dyDescent="0.3">
      <c r="A399" s="23"/>
      <c r="B399" s="23"/>
      <c r="C399" s="23"/>
      <c r="D399" s="18"/>
      <c r="E399" s="61" t="str">
        <f t="shared" si="30"/>
        <v/>
      </c>
      <c r="F399" s="62">
        <f t="shared" si="31"/>
        <v>44148</v>
      </c>
      <c r="G399" s="63" t="str">
        <f>IFERROR(INDEX(Tabelle1!$C$3:$C$51,MATCH(H399,Tabelle1!$B$3:$B$51,0)),"")</f>
        <v/>
      </c>
      <c r="H399" s="64">
        <f t="shared" si="32"/>
        <v>44148</v>
      </c>
      <c r="I399" s="24"/>
    </row>
    <row r="400" spans="1:9" ht="30" customHeight="1" x14ac:dyDescent="0.3">
      <c r="A400" s="23"/>
      <c r="B400" s="23"/>
      <c r="C400" s="23"/>
      <c r="D400" s="18"/>
      <c r="E400" s="61" t="str">
        <f t="shared" si="30"/>
        <v/>
      </c>
      <c r="F400" s="62">
        <f t="shared" si="31"/>
        <v>44149</v>
      </c>
      <c r="G400" s="63" t="str">
        <f>IFERROR(INDEX(Tabelle1!$C$3:$C$51,MATCH(H400,Tabelle1!$B$3:$B$51,0)),"")</f>
        <v/>
      </c>
      <c r="H400" s="64">
        <f t="shared" si="32"/>
        <v>44149</v>
      </c>
      <c r="I400" s="24"/>
    </row>
    <row r="401" spans="1:9" ht="30" customHeight="1" x14ac:dyDescent="0.3">
      <c r="A401" s="23"/>
      <c r="B401" s="23"/>
      <c r="C401" s="23"/>
      <c r="D401" s="18"/>
      <c r="E401" s="61" t="str">
        <f t="shared" si="30"/>
        <v/>
      </c>
      <c r="F401" s="62">
        <f t="shared" si="31"/>
        <v>44150</v>
      </c>
      <c r="G401" s="63" t="str">
        <f>IFERROR(INDEX(Tabelle1!$C$3:$C$51,MATCH(H401,Tabelle1!$B$3:$B$51,0)),"")</f>
        <v/>
      </c>
      <c r="H401" s="64">
        <f t="shared" si="32"/>
        <v>44150</v>
      </c>
      <c r="I401" s="24"/>
    </row>
    <row r="402" spans="1:9" ht="30" customHeight="1" x14ac:dyDescent="0.3">
      <c r="A402" s="23"/>
      <c r="B402" s="23"/>
      <c r="C402" s="23"/>
      <c r="D402" s="18"/>
      <c r="E402" s="61">
        <f t="shared" si="30"/>
        <v>47</v>
      </c>
      <c r="F402" s="62">
        <f t="shared" si="31"/>
        <v>44151</v>
      </c>
      <c r="G402" s="63" t="str">
        <f>IFERROR(INDEX(Tabelle1!$C$3:$C$51,MATCH(H402,Tabelle1!$B$3:$B$51,0)),"")</f>
        <v/>
      </c>
      <c r="H402" s="64">
        <f t="shared" si="32"/>
        <v>44151</v>
      </c>
      <c r="I402" s="24"/>
    </row>
    <row r="403" spans="1:9" ht="30" customHeight="1" x14ac:dyDescent="0.3">
      <c r="A403" s="18"/>
      <c r="B403" s="18"/>
      <c r="C403" s="18"/>
      <c r="D403" s="18"/>
      <c r="E403" s="61" t="str">
        <f t="shared" si="30"/>
        <v/>
      </c>
      <c r="F403" s="62">
        <f t="shared" si="31"/>
        <v>44152</v>
      </c>
      <c r="G403" s="63" t="str">
        <f>IFERROR(INDEX(Tabelle1!$C$3:$C$51,MATCH(H403,Tabelle1!$B$3:$B$51,0)),"")</f>
        <v/>
      </c>
      <c r="H403" s="64">
        <f t="shared" si="32"/>
        <v>44152</v>
      </c>
      <c r="I403" s="24"/>
    </row>
    <row r="404" spans="1:9" ht="30" customHeight="1" x14ac:dyDescent="0.3">
      <c r="A404" s="18"/>
      <c r="B404" s="18"/>
      <c r="C404" s="18"/>
      <c r="D404" s="18"/>
      <c r="E404" s="61" t="str">
        <f t="shared" si="30"/>
        <v/>
      </c>
      <c r="F404" s="62">
        <f t="shared" si="31"/>
        <v>44153</v>
      </c>
      <c r="G404" s="63" t="str">
        <f>IFERROR(INDEX(Tabelle1!$C$3:$C$51,MATCH(H404,Tabelle1!$B$3:$B$51,0)),"")</f>
        <v/>
      </c>
      <c r="H404" s="64">
        <f t="shared" si="32"/>
        <v>44153</v>
      </c>
      <c r="I404" s="24"/>
    </row>
    <row r="405" spans="1:9" ht="30" customHeight="1" x14ac:dyDescent="0.3">
      <c r="A405" s="18"/>
      <c r="B405" s="18"/>
      <c r="C405" s="18"/>
      <c r="D405" s="18"/>
      <c r="E405" s="61" t="str">
        <f t="shared" si="30"/>
        <v/>
      </c>
      <c r="F405" s="62">
        <f t="shared" si="31"/>
        <v>44154</v>
      </c>
      <c r="G405" s="63" t="str">
        <f>IFERROR(INDEX(Tabelle1!$C$3:$C$51,MATCH(H405,Tabelle1!$B$3:$B$51,0)),"")</f>
        <v/>
      </c>
      <c r="H405" s="64">
        <f t="shared" si="32"/>
        <v>44154</v>
      </c>
      <c r="I405" s="24"/>
    </row>
    <row r="406" spans="1:9" ht="30" customHeight="1" x14ac:dyDescent="0.3">
      <c r="A406" s="18"/>
      <c r="B406" s="18"/>
      <c r="C406" s="18"/>
      <c r="D406" s="18"/>
      <c r="E406" s="61" t="str">
        <f t="shared" si="30"/>
        <v/>
      </c>
      <c r="F406" s="62">
        <f t="shared" si="31"/>
        <v>44155</v>
      </c>
      <c r="G406" s="63" t="str">
        <f>IFERROR(INDEX(Tabelle1!$C$3:$C$51,MATCH(H406,Tabelle1!$B$3:$B$51,0)),"")</f>
        <v/>
      </c>
      <c r="H406" s="64">
        <f t="shared" si="32"/>
        <v>44155</v>
      </c>
      <c r="I406" s="24"/>
    </row>
    <row r="407" spans="1:9" ht="30" customHeight="1" x14ac:dyDescent="0.3">
      <c r="A407" s="40" t="s">
        <v>54</v>
      </c>
      <c r="B407" s="41"/>
      <c r="C407" s="42"/>
      <c r="D407" s="18"/>
      <c r="E407" s="61" t="str">
        <f t="shared" si="30"/>
        <v/>
      </c>
      <c r="F407" s="62">
        <f t="shared" si="31"/>
        <v>44156</v>
      </c>
      <c r="G407" s="63" t="str">
        <f>IFERROR(INDEX(Tabelle1!$C$3:$C$51,MATCH(H407,Tabelle1!$B$3:$B$51,0)),"")</f>
        <v/>
      </c>
      <c r="H407" s="64">
        <f t="shared" si="32"/>
        <v>44156</v>
      </c>
      <c r="I407" s="24"/>
    </row>
    <row r="408" spans="1:9" ht="30" customHeight="1" x14ac:dyDescent="0.3">
      <c r="A408" s="43"/>
      <c r="B408" s="44"/>
      <c r="C408" s="45"/>
      <c r="D408" s="18"/>
      <c r="E408" s="61" t="str">
        <f t="shared" si="30"/>
        <v/>
      </c>
      <c r="F408" s="62">
        <f t="shared" si="31"/>
        <v>44157</v>
      </c>
      <c r="G408" s="63" t="str">
        <f>IFERROR(INDEX(Tabelle1!$C$3:$C$51,MATCH(H408,Tabelle1!$B$3:$B$51,0)),"")</f>
        <v xml:space="preserve"> Totensonntag</v>
      </c>
      <c r="H408" s="64">
        <f t="shared" si="32"/>
        <v>44157</v>
      </c>
      <c r="I408" s="24"/>
    </row>
    <row r="409" spans="1:9" ht="30" customHeight="1" x14ac:dyDescent="0.3">
      <c r="A409" s="43"/>
      <c r="B409" s="44"/>
      <c r="C409" s="45"/>
      <c r="D409" s="18"/>
      <c r="E409" s="61">
        <f t="shared" si="30"/>
        <v>48</v>
      </c>
      <c r="F409" s="62">
        <f t="shared" si="31"/>
        <v>44158</v>
      </c>
      <c r="G409" s="63" t="str">
        <f>IFERROR(INDEX(Tabelle1!$C$3:$C$51,MATCH(H409,Tabelle1!$B$3:$B$51,0)),"")</f>
        <v/>
      </c>
      <c r="H409" s="64">
        <f t="shared" si="32"/>
        <v>44158</v>
      </c>
      <c r="I409" s="24"/>
    </row>
    <row r="410" spans="1:9" ht="30" customHeight="1" x14ac:dyDescent="0.3">
      <c r="A410" s="43"/>
      <c r="B410" s="44"/>
      <c r="C410" s="45"/>
      <c r="D410" s="18"/>
      <c r="E410" s="61" t="str">
        <f t="shared" si="30"/>
        <v/>
      </c>
      <c r="F410" s="62">
        <f t="shared" si="31"/>
        <v>44159</v>
      </c>
      <c r="G410" s="63" t="str">
        <f>IFERROR(INDEX(Tabelle1!$C$3:$C$51,MATCH(H410,Tabelle1!$B$3:$B$51,0)),"")</f>
        <v/>
      </c>
      <c r="H410" s="64">
        <f t="shared" si="32"/>
        <v>44159</v>
      </c>
      <c r="I410" s="24"/>
    </row>
    <row r="411" spans="1:9" ht="30" customHeight="1" x14ac:dyDescent="0.3">
      <c r="A411" s="43"/>
      <c r="B411" s="44"/>
      <c r="C411" s="45"/>
      <c r="D411" s="18"/>
      <c r="E411" s="61" t="str">
        <f t="shared" si="30"/>
        <v/>
      </c>
      <c r="F411" s="62">
        <f t="shared" si="31"/>
        <v>44160</v>
      </c>
      <c r="G411" s="63" t="str">
        <f>IFERROR(INDEX(Tabelle1!$C$3:$C$51,MATCH(H411,Tabelle1!$B$3:$B$51,0)),"")</f>
        <v/>
      </c>
      <c r="H411" s="64">
        <f t="shared" si="32"/>
        <v>44160</v>
      </c>
      <c r="I411" s="24"/>
    </row>
    <row r="412" spans="1:9" ht="30" customHeight="1" x14ac:dyDescent="0.3">
      <c r="A412" s="43"/>
      <c r="B412" s="44"/>
      <c r="C412" s="45"/>
      <c r="D412" s="18"/>
      <c r="E412" s="61" t="str">
        <f t="shared" si="30"/>
        <v/>
      </c>
      <c r="F412" s="62">
        <f t="shared" si="31"/>
        <v>44161</v>
      </c>
      <c r="G412" s="63" t="str">
        <f>IFERROR(INDEX(Tabelle1!$C$3:$C$51,MATCH(H412,Tabelle1!$B$3:$B$51,0)),"")</f>
        <v/>
      </c>
      <c r="H412" s="64">
        <f t="shared" si="32"/>
        <v>44161</v>
      </c>
      <c r="I412" s="24"/>
    </row>
    <row r="413" spans="1:9" ht="30" customHeight="1" x14ac:dyDescent="0.3">
      <c r="A413" s="43"/>
      <c r="B413" s="44"/>
      <c r="C413" s="45"/>
      <c r="D413" s="18"/>
      <c r="E413" s="61" t="str">
        <f t="shared" si="30"/>
        <v/>
      </c>
      <c r="F413" s="62">
        <f t="shared" si="31"/>
        <v>44162</v>
      </c>
      <c r="G413" s="63" t="str">
        <f>IFERROR(INDEX(Tabelle1!$C$3:$C$51,MATCH(H413,Tabelle1!$B$3:$B$51,0)),"")</f>
        <v/>
      </c>
      <c r="H413" s="64">
        <f t="shared" si="32"/>
        <v>44162</v>
      </c>
      <c r="I413" s="24"/>
    </row>
    <row r="414" spans="1:9" ht="30" customHeight="1" x14ac:dyDescent="0.3">
      <c r="A414" s="43"/>
      <c r="B414" s="44"/>
      <c r="C414" s="45"/>
      <c r="D414" s="18"/>
      <c r="E414" s="61" t="str">
        <f t="shared" si="30"/>
        <v/>
      </c>
      <c r="F414" s="62">
        <f t="shared" si="31"/>
        <v>44163</v>
      </c>
      <c r="G414" s="63" t="str">
        <f>IFERROR(INDEX(Tabelle1!$C$3:$C$51,MATCH(H414,Tabelle1!$B$3:$B$51,0)),"")</f>
        <v/>
      </c>
      <c r="H414" s="64">
        <f t="shared" si="32"/>
        <v>44163</v>
      </c>
      <c r="I414" s="24"/>
    </row>
    <row r="415" spans="1:9" ht="30" customHeight="1" x14ac:dyDescent="0.3">
      <c r="A415" s="43"/>
      <c r="B415" s="44"/>
      <c r="C415" s="45"/>
      <c r="D415" s="18"/>
      <c r="E415" s="61" t="str">
        <f t="shared" si="30"/>
        <v/>
      </c>
      <c r="F415" s="62">
        <f t="shared" si="31"/>
        <v>44164</v>
      </c>
      <c r="G415" s="63" t="str">
        <f>IFERROR(INDEX(Tabelle1!$C$3:$C$51,MATCH(H415,Tabelle1!$B$3:$B$51,0)),"")</f>
        <v xml:space="preserve"> 1. Advent</v>
      </c>
      <c r="H415" s="64">
        <f t="shared" si="32"/>
        <v>44164</v>
      </c>
      <c r="I415" s="24"/>
    </row>
    <row r="416" spans="1:9" ht="30" customHeight="1" x14ac:dyDescent="0.3">
      <c r="A416" s="46"/>
      <c r="B416" s="47"/>
      <c r="C416" s="48"/>
      <c r="D416" s="18"/>
      <c r="E416" s="61">
        <f t="shared" si="30"/>
        <v>49</v>
      </c>
      <c r="F416" s="62">
        <f t="shared" si="31"/>
        <v>44165</v>
      </c>
      <c r="G416" s="63" t="str">
        <f>IFERROR(INDEX(Tabelle1!$C$3:$C$51,MATCH(H416,Tabelle1!$B$3:$B$51,0)),"")</f>
        <v/>
      </c>
      <c r="H416" s="64">
        <f t="shared" si="32"/>
        <v>44165</v>
      </c>
      <c r="I416" s="24"/>
    </row>
    <row r="417" spans="1:10" ht="30" customHeight="1" x14ac:dyDescent="0.3">
      <c r="A417" s="18"/>
      <c r="B417" s="18"/>
      <c r="C417" s="18"/>
      <c r="D417" s="18"/>
      <c r="E417" s="36"/>
      <c r="F417" s="37"/>
      <c r="G417" s="38"/>
      <c r="H417" s="39"/>
      <c r="I417" s="18"/>
    </row>
    <row r="418" spans="1:10" ht="30" customHeight="1" x14ac:dyDescent="0.3">
      <c r="A418" s="18"/>
      <c r="B418" s="18"/>
      <c r="C418" s="18"/>
      <c r="D418" s="18"/>
      <c r="E418" s="19"/>
      <c r="F418" s="20"/>
      <c r="G418" s="18"/>
      <c r="H418" s="20"/>
      <c r="I418" s="18"/>
    </row>
    <row r="419" spans="1:10" ht="39.950000000000003" customHeight="1" x14ac:dyDescent="0.5">
      <c r="A419" s="49" t="s">
        <v>7</v>
      </c>
      <c r="B419" s="50"/>
      <c r="C419" s="50"/>
      <c r="D419" s="50"/>
      <c r="E419" s="51"/>
      <c r="F419" s="52"/>
      <c r="G419" s="50"/>
      <c r="H419" s="96">
        <f>Tabelle1!$C$1</f>
        <v>2020</v>
      </c>
      <c r="I419" s="96"/>
      <c r="J419" s="16"/>
    </row>
    <row r="420" spans="1:10" x14ac:dyDescent="0.3">
      <c r="A420" s="50"/>
      <c r="B420" s="50"/>
      <c r="C420" s="50"/>
      <c r="D420" s="50"/>
      <c r="E420" s="51"/>
      <c r="F420" s="52"/>
      <c r="G420" s="50"/>
      <c r="H420" s="52"/>
      <c r="I420" s="50"/>
    </row>
    <row r="421" spans="1:10" x14ac:dyDescent="0.3">
      <c r="A421" s="50"/>
      <c r="B421" s="50"/>
      <c r="C421" s="50"/>
      <c r="D421" s="50"/>
      <c r="E421" s="68"/>
      <c r="F421" s="53"/>
      <c r="G421" s="69"/>
      <c r="H421" s="53">
        <v>12</v>
      </c>
      <c r="I421" s="50"/>
    </row>
    <row r="422" spans="1:10" x14ac:dyDescent="0.3">
      <c r="A422" s="50"/>
      <c r="B422" s="50"/>
      <c r="C422" s="50"/>
      <c r="D422" s="50"/>
      <c r="E422" s="67"/>
      <c r="F422" s="53"/>
      <c r="G422" s="55"/>
      <c r="H422" s="53"/>
      <c r="I422" s="50"/>
    </row>
    <row r="423" spans="1:10" x14ac:dyDescent="0.3">
      <c r="A423" s="50"/>
      <c r="B423" s="50"/>
      <c r="C423" s="50"/>
      <c r="D423" s="50"/>
      <c r="E423" s="67"/>
      <c r="F423" s="53">
        <f>DATE(H420,H421+1,1)-DATE(H420,H421,1)</f>
        <v>31</v>
      </c>
      <c r="G423" s="55"/>
      <c r="H423" s="53"/>
      <c r="I423" s="50"/>
    </row>
    <row r="424" spans="1:10" ht="30" customHeight="1" x14ac:dyDescent="0.35">
      <c r="A424" s="98"/>
      <c r="B424" s="98"/>
      <c r="C424" s="98"/>
      <c r="D424" s="18"/>
      <c r="E424" s="56"/>
      <c r="F424" s="97">
        <f>H425</f>
        <v>44166</v>
      </c>
      <c r="G424" s="97"/>
      <c r="H424" s="97"/>
      <c r="I424" s="22"/>
    </row>
    <row r="425" spans="1:10" ht="30" customHeight="1" x14ac:dyDescent="0.3">
      <c r="A425" s="98"/>
      <c r="B425" s="98"/>
      <c r="C425" s="98"/>
      <c r="D425" s="18"/>
      <c r="E425" s="57" t="str">
        <f>IFERROR(IF(WEEKDAY(F425,2)=1,_xlfn.ISOWEEKNUM(H425),""),"")</f>
        <v/>
      </c>
      <c r="F425" s="58">
        <f>H425</f>
        <v>44166</v>
      </c>
      <c r="G425" s="59" t="str">
        <f>IFERROR(INDEX(Tabelle1!$C$3:$C$51,MATCH(H425,Tabelle1!$B$3:$B$51,0)),"")</f>
        <v/>
      </c>
      <c r="H425" s="60">
        <f>DATE(Tabelle2!$C$4,Tabelle2!$W$44,1)</f>
        <v>44166</v>
      </c>
      <c r="I425" s="24"/>
    </row>
    <row r="426" spans="1:10" ht="30" customHeight="1" x14ac:dyDescent="0.3">
      <c r="A426" s="98"/>
      <c r="B426" s="98"/>
      <c r="C426" s="98"/>
      <c r="D426" s="18"/>
      <c r="E426" s="61" t="str">
        <f t="shared" ref="E426:E455" si="33">IFERROR(IF(WEEKDAY(F426,2)=1,_xlfn.ISOWEEKNUM(H426),""),"")</f>
        <v/>
      </c>
      <c r="F426" s="62">
        <f t="shared" ref="F426:F455" si="34">H426</f>
        <v>44167</v>
      </c>
      <c r="G426" s="63" t="str">
        <f>IFERROR(INDEX(Tabelle1!$C$3:$C$51,MATCH(H426,Tabelle1!$B$3:$B$51,0)),"")</f>
        <v/>
      </c>
      <c r="H426" s="64">
        <f>IFERROR(IF(MONTH(H425+1)=MONTH(H425),H425+1,""),"")</f>
        <v>44167</v>
      </c>
      <c r="I426" s="24"/>
    </row>
    <row r="427" spans="1:10" ht="30" customHeight="1" x14ac:dyDescent="0.3">
      <c r="A427" s="98"/>
      <c r="B427" s="98"/>
      <c r="C427" s="98"/>
      <c r="D427" s="18"/>
      <c r="E427" s="61" t="str">
        <f t="shared" si="33"/>
        <v/>
      </c>
      <c r="F427" s="62">
        <f t="shared" si="34"/>
        <v>44168</v>
      </c>
      <c r="G427" s="63" t="str">
        <f>IFERROR(INDEX(Tabelle1!$C$3:$C$51,MATCH(H427,Tabelle1!$B$3:$B$51,0)),"")</f>
        <v/>
      </c>
      <c r="H427" s="64">
        <f t="shared" ref="H427:H455" si="35">IFERROR(IF(MONTH(H426+1)=MONTH(H426),H426+1,""),"")</f>
        <v>44168</v>
      </c>
      <c r="I427" s="24"/>
    </row>
    <row r="428" spans="1:10" ht="30" customHeight="1" x14ac:dyDescent="0.3">
      <c r="A428" s="98"/>
      <c r="B428" s="98"/>
      <c r="C428" s="98"/>
      <c r="D428" s="18"/>
      <c r="E428" s="61" t="str">
        <f t="shared" si="33"/>
        <v/>
      </c>
      <c r="F428" s="62">
        <f t="shared" si="34"/>
        <v>44169</v>
      </c>
      <c r="G428" s="63" t="str">
        <f>IFERROR(INDEX(Tabelle1!$C$3:$C$51,MATCH(H428,Tabelle1!$B$3:$B$51,0)),"")</f>
        <v/>
      </c>
      <c r="H428" s="64">
        <f t="shared" si="35"/>
        <v>44169</v>
      </c>
      <c r="I428" s="24"/>
    </row>
    <row r="429" spans="1:10" ht="30" customHeight="1" x14ac:dyDescent="0.3">
      <c r="A429" s="98"/>
      <c r="B429" s="98"/>
      <c r="C429" s="98"/>
      <c r="D429" s="18"/>
      <c r="E429" s="61" t="str">
        <f t="shared" si="33"/>
        <v/>
      </c>
      <c r="F429" s="62">
        <f t="shared" si="34"/>
        <v>44170</v>
      </c>
      <c r="G429" s="63" t="str">
        <f>IFERROR(INDEX(Tabelle1!$C$3:$C$51,MATCH(H429,Tabelle1!$B$3:$B$51,0)),"")</f>
        <v/>
      </c>
      <c r="H429" s="64">
        <f t="shared" si="35"/>
        <v>44170</v>
      </c>
      <c r="I429" s="24"/>
    </row>
    <row r="430" spans="1:10" ht="30" customHeight="1" x14ac:dyDescent="0.3">
      <c r="A430" s="98"/>
      <c r="B430" s="98"/>
      <c r="C430" s="98"/>
      <c r="D430" s="18"/>
      <c r="E430" s="61" t="str">
        <f t="shared" si="33"/>
        <v/>
      </c>
      <c r="F430" s="62">
        <f t="shared" si="34"/>
        <v>44171</v>
      </c>
      <c r="G430" s="63" t="str">
        <f>IFERROR(INDEX(Tabelle1!$C$3:$C$51,MATCH(H430,Tabelle1!$B$3:$B$51,0)),"")</f>
        <v xml:space="preserve"> Nikolaus</v>
      </c>
      <c r="H430" s="64">
        <f t="shared" si="35"/>
        <v>44171</v>
      </c>
      <c r="I430" s="24"/>
    </row>
    <row r="431" spans="1:10" ht="30" customHeight="1" x14ac:dyDescent="0.3">
      <c r="A431" s="98"/>
      <c r="B431" s="98"/>
      <c r="C431" s="98"/>
      <c r="D431" s="18"/>
      <c r="E431" s="61">
        <f t="shared" si="33"/>
        <v>50</v>
      </c>
      <c r="F431" s="62">
        <f t="shared" si="34"/>
        <v>44172</v>
      </c>
      <c r="G431" s="63" t="str">
        <f>IFERROR(INDEX(Tabelle1!$C$3:$C$51,MATCH(H431,Tabelle1!$B$3:$B$51,0)),"")</f>
        <v/>
      </c>
      <c r="H431" s="64">
        <f t="shared" si="35"/>
        <v>44172</v>
      </c>
      <c r="I431" s="24"/>
    </row>
    <row r="432" spans="1:10" ht="30" customHeight="1" x14ac:dyDescent="0.3">
      <c r="A432" s="98"/>
      <c r="B432" s="98"/>
      <c r="C432" s="98"/>
      <c r="D432" s="18"/>
      <c r="E432" s="61" t="str">
        <f t="shared" si="33"/>
        <v/>
      </c>
      <c r="F432" s="62">
        <f t="shared" si="34"/>
        <v>44173</v>
      </c>
      <c r="G432" s="63" t="str">
        <f>IFERROR(INDEX(Tabelle1!$C$3:$C$51,MATCH(H432,Tabelle1!$B$3:$B$51,0)),"")</f>
        <v/>
      </c>
      <c r="H432" s="64">
        <f>IFERROR(IF(MONTH(H431+1)=MONTH(H431),H431+1,""),"")</f>
        <v>44173</v>
      </c>
      <c r="I432" s="24"/>
    </row>
    <row r="433" spans="1:9" ht="30" customHeight="1" x14ac:dyDescent="0.3">
      <c r="A433" s="98"/>
      <c r="B433" s="98"/>
      <c r="C433" s="98"/>
      <c r="D433" s="18"/>
      <c r="E433" s="61" t="str">
        <f t="shared" si="33"/>
        <v/>
      </c>
      <c r="F433" s="62">
        <f t="shared" si="34"/>
        <v>44174</v>
      </c>
      <c r="G433" s="63" t="str">
        <f>IFERROR(INDEX(Tabelle1!$C$3:$C$51,MATCH(H433,Tabelle1!$B$3:$B$51,0)),"")</f>
        <v/>
      </c>
      <c r="H433" s="64">
        <f t="shared" si="35"/>
        <v>44174</v>
      </c>
      <c r="I433" s="24"/>
    </row>
    <row r="434" spans="1:9" ht="30" customHeight="1" x14ac:dyDescent="0.3">
      <c r="A434" s="98"/>
      <c r="B434" s="98"/>
      <c r="C434" s="98"/>
      <c r="D434" s="18"/>
      <c r="E434" s="61" t="str">
        <f t="shared" si="33"/>
        <v/>
      </c>
      <c r="F434" s="62">
        <f t="shared" si="34"/>
        <v>44175</v>
      </c>
      <c r="G434" s="63" t="str">
        <f>IFERROR(INDEX(Tabelle1!$C$3:$C$51,MATCH(H434,Tabelle1!$B$3:$B$51,0)),"")</f>
        <v/>
      </c>
      <c r="H434" s="64">
        <f t="shared" si="35"/>
        <v>44175</v>
      </c>
      <c r="I434" s="24"/>
    </row>
    <row r="435" spans="1:9" ht="30" customHeight="1" x14ac:dyDescent="0.3">
      <c r="A435" s="98"/>
      <c r="B435" s="98"/>
      <c r="C435" s="98"/>
      <c r="D435" s="18"/>
      <c r="E435" s="61" t="str">
        <f t="shared" si="33"/>
        <v/>
      </c>
      <c r="F435" s="62">
        <f t="shared" si="34"/>
        <v>44176</v>
      </c>
      <c r="G435" s="63" t="str">
        <f>IFERROR(INDEX(Tabelle1!$C$3:$C$51,MATCH(H435,Tabelle1!$B$3:$B$51,0)),"")</f>
        <v/>
      </c>
      <c r="H435" s="64">
        <f t="shared" si="35"/>
        <v>44176</v>
      </c>
      <c r="I435" s="24"/>
    </row>
    <row r="436" spans="1:9" ht="30" customHeight="1" x14ac:dyDescent="0.3">
      <c r="A436" s="23"/>
      <c r="B436" s="26" t="s">
        <v>53</v>
      </c>
      <c r="C436" s="23"/>
      <c r="D436" s="18"/>
      <c r="E436" s="61" t="str">
        <f t="shared" si="33"/>
        <v/>
      </c>
      <c r="F436" s="62">
        <f t="shared" si="34"/>
        <v>44177</v>
      </c>
      <c r="G436" s="63" t="str">
        <f>IFERROR(INDEX(Tabelle1!$C$3:$C$51,MATCH(H436,Tabelle1!$B$3:$B$51,0)),"")</f>
        <v/>
      </c>
      <c r="H436" s="64">
        <f t="shared" si="35"/>
        <v>44177</v>
      </c>
      <c r="I436" s="24"/>
    </row>
    <row r="437" spans="1:9" ht="30" customHeight="1" x14ac:dyDescent="0.3">
      <c r="A437" s="23"/>
      <c r="B437" s="23"/>
      <c r="C437" s="23"/>
      <c r="D437" s="18"/>
      <c r="E437" s="61" t="str">
        <f t="shared" si="33"/>
        <v/>
      </c>
      <c r="F437" s="62">
        <f t="shared" si="34"/>
        <v>44178</v>
      </c>
      <c r="G437" s="63" t="str">
        <f>IFERROR(INDEX(Tabelle1!$C$3:$C$51,MATCH(H437,Tabelle1!$B$3:$B$51,0)),"")</f>
        <v xml:space="preserve"> 3. Advent</v>
      </c>
      <c r="H437" s="64">
        <f t="shared" si="35"/>
        <v>44178</v>
      </c>
      <c r="I437" s="24"/>
    </row>
    <row r="438" spans="1:9" ht="30" customHeight="1" x14ac:dyDescent="0.3">
      <c r="A438" s="23"/>
      <c r="B438" s="23"/>
      <c r="C438" s="23"/>
      <c r="D438" s="18"/>
      <c r="E438" s="61">
        <f t="shared" si="33"/>
        <v>51</v>
      </c>
      <c r="F438" s="62">
        <f t="shared" si="34"/>
        <v>44179</v>
      </c>
      <c r="G438" s="63" t="str">
        <f>IFERROR(INDEX(Tabelle1!$C$3:$C$51,MATCH(H438,Tabelle1!$B$3:$B$51,0)),"")</f>
        <v/>
      </c>
      <c r="H438" s="64">
        <f t="shared" si="35"/>
        <v>44179</v>
      </c>
      <c r="I438" s="24"/>
    </row>
    <row r="439" spans="1:9" ht="30" customHeight="1" x14ac:dyDescent="0.3">
      <c r="A439" s="23"/>
      <c r="B439" s="23"/>
      <c r="C439" s="23"/>
      <c r="D439" s="18"/>
      <c r="E439" s="61" t="str">
        <f t="shared" si="33"/>
        <v/>
      </c>
      <c r="F439" s="62">
        <f t="shared" si="34"/>
        <v>44180</v>
      </c>
      <c r="G439" s="63" t="str">
        <f>IFERROR(INDEX(Tabelle1!$C$3:$C$51,MATCH(H439,Tabelle1!$B$3:$B$51,0)),"")</f>
        <v/>
      </c>
      <c r="H439" s="64">
        <f t="shared" si="35"/>
        <v>44180</v>
      </c>
      <c r="I439" s="24"/>
    </row>
    <row r="440" spans="1:9" ht="30" customHeight="1" x14ac:dyDescent="0.3">
      <c r="A440" s="23"/>
      <c r="B440" s="23"/>
      <c r="C440" s="23"/>
      <c r="D440" s="18"/>
      <c r="E440" s="61" t="str">
        <f t="shared" si="33"/>
        <v/>
      </c>
      <c r="F440" s="62">
        <f t="shared" si="34"/>
        <v>44181</v>
      </c>
      <c r="G440" s="63" t="str">
        <f>IFERROR(INDEX(Tabelle1!$C$3:$C$51,MATCH(H440,Tabelle1!$B$3:$B$51,0)),"")</f>
        <v/>
      </c>
      <c r="H440" s="64">
        <f t="shared" si="35"/>
        <v>44181</v>
      </c>
      <c r="I440" s="24"/>
    </row>
    <row r="441" spans="1:9" ht="30" customHeight="1" x14ac:dyDescent="0.3">
      <c r="A441" s="18"/>
      <c r="B441" s="18"/>
      <c r="C441" s="18"/>
      <c r="D441" s="18"/>
      <c r="E441" s="61" t="str">
        <f t="shared" si="33"/>
        <v/>
      </c>
      <c r="F441" s="62">
        <f t="shared" si="34"/>
        <v>44182</v>
      </c>
      <c r="G441" s="63" t="str">
        <f>IFERROR(INDEX(Tabelle1!$C$3:$C$51,MATCH(H441,Tabelle1!$B$3:$B$51,0)),"")</f>
        <v/>
      </c>
      <c r="H441" s="64">
        <f t="shared" si="35"/>
        <v>44182</v>
      </c>
      <c r="I441" s="24"/>
    </row>
    <row r="442" spans="1:9" ht="30" customHeight="1" x14ac:dyDescent="0.3">
      <c r="A442" s="18"/>
      <c r="B442" s="18"/>
      <c r="C442" s="18"/>
      <c r="D442" s="18"/>
      <c r="E442" s="61" t="str">
        <f t="shared" si="33"/>
        <v/>
      </c>
      <c r="F442" s="62">
        <f t="shared" si="34"/>
        <v>44183</v>
      </c>
      <c r="G442" s="63" t="str">
        <f>IFERROR(INDEX(Tabelle1!$C$3:$C$51,MATCH(H442,Tabelle1!$B$3:$B$51,0)),"")</f>
        <v/>
      </c>
      <c r="H442" s="64">
        <f t="shared" si="35"/>
        <v>44183</v>
      </c>
      <c r="I442" s="24"/>
    </row>
    <row r="443" spans="1:9" ht="30" customHeight="1" x14ac:dyDescent="0.3">
      <c r="A443" s="18"/>
      <c r="B443" s="18"/>
      <c r="C443" s="18"/>
      <c r="D443" s="18"/>
      <c r="E443" s="61" t="str">
        <f t="shared" si="33"/>
        <v/>
      </c>
      <c r="F443" s="62">
        <f t="shared" si="34"/>
        <v>44184</v>
      </c>
      <c r="G443" s="63" t="str">
        <f>IFERROR(INDEX(Tabelle1!$C$3:$C$51,MATCH(H443,Tabelle1!$B$3:$B$51,0)),"")</f>
        <v/>
      </c>
      <c r="H443" s="64">
        <f t="shared" si="35"/>
        <v>44184</v>
      </c>
      <c r="I443" s="24"/>
    </row>
    <row r="444" spans="1:9" ht="30" customHeight="1" x14ac:dyDescent="0.3">
      <c r="A444" s="44"/>
      <c r="B444" s="44"/>
      <c r="C444" s="44"/>
      <c r="D444" s="18"/>
      <c r="E444" s="61" t="str">
        <f t="shared" si="33"/>
        <v/>
      </c>
      <c r="F444" s="62">
        <f t="shared" si="34"/>
        <v>44185</v>
      </c>
      <c r="G444" s="63" t="str">
        <f>IFERROR(INDEX(Tabelle1!$C$3:$C$51,MATCH(H444,Tabelle1!$B$3:$B$51,0)),"")</f>
        <v xml:space="preserve"> 4. Advent</v>
      </c>
      <c r="H444" s="64">
        <f t="shared" si="35"/>
        <v>44185</v>
      </c>
      <c r="I444" s="24"/>
    </row>
    <row r="445" spans="1:9" ht="30" customHeight="1" x14ac:dyDescent="0.3">
      <c r="A445" s="44"/>
      <c r="B445" s="44"/>
      <c r="C445" s="44"/>
      <c r="D445" s="18"/>
      <c r="E445" s="61">
        <f t="shared" si="33"/>
        <v>52</v>
      </c>
      <c r="F445" s="62">
        <f t="shared" si="34"/>
        <v>44186</v>
      </c>
      <c r="G445" s="63" t="str">
        <f>IFERROR(INDEX(Tabelle1!$C$3:$C$51,MATCH(H445,Tabelle1!$B$3:$B$51,0)),"")</f>
        <v/>
      </c>
      <c r="H445" s="64">
        <f t="shared" si="35"/>
        <v>44186</v>
      </c>
      <c r="I445" s="24"/>
    </row>
    <row r="446" spans="1:9" ht="30" customHeight="1" x14ac:dyDescent="0.3">
      <c r="A446" s="40" t="s">
        <v>54</v>
      </c>
      <c r="B446" s="41"/>
      <c r="C446" s="42"/>
      <c r="D446" s="18"/>
      <c r="E446" s="61" t="str">
        <f t="shared" si="33"/>
        <v/>
      </c>
      <c r="F446" s="62">
        <f t="shared" si="34"/>
        <v>44187</v>
      </c>
      <c r="G446" s="63" t="str">
        <f>IFERROR(INDEX(Tabelle1!$C$3:$C$51,MATCH(H446,Tabelle1!$B$3:$B$51,0)),"")</f>
        <v/>
      </c>
      <c r="H446" s="64">
        <f t="shared" si="35"/>
        <v>44187</v>
      </c>
      <c r="I446" s="24"/>
    </row>
    <row r="447" spans="1:9" ht="30" customHeight="1" x14ac:dyDescent="0.3">
      <c r="A447" s="43"/>
      <c r="B447" s="44"/>
      <c r="C447" s="45"/>
      <c r="D447" s="18"/>
      <c r="E447" s="61" t="str">
        <f t="shared" si="33"/>
        <v/>
      </c>
      <c r="F447" s="62">
        <f t="shared" si="34"/>
        <v>44188</v>
      </c>
      <c r="G447" s="63" t="str">
        <f>IFERROR(INDEX(Tabelle1!$C$3:$C$51,MATCH(H447,Tabelle1!$B$3:$B$51,0)),"")</f>
        <v/>
      </c>
      <c r="H447" s="64">
        <f t="shared" si="35"/>
        <v>44188</v>
      </c>
      <c r="I447" s="24"/>
    </row>
    <row r="448" spans="1:9" ht="30" customHeight="1" x14ac:dyDescent="0.3">
      <c r="A448" s="43"/>
      <c r="B448" s="44"/>
      <c r="C448" s="45"/>
      <c r="D448" s="18"/>
      <c r="E448" s="61" t="str">
        <f t="shared" si="33"/>
        <v/>
      </c>
      <c r="F448" s="62">
        <f t="shared" si="34"/>
        <v>44189</v>
      </c>
      <c r="G448" s="63" t="str">
        <f>IFERROR(INDEX(Tabelle1!$C$3:$C$51,MATCH(H448,Tabelle1!$B$3:$B$51,0)),"")</f>
        <v xml:space="preserve"> Heiliger Abend</v>
      </c>
      <c r="H448" s="64">
        <f t="shared" si="35"/>
        <v>44189</v>
      </c>
      <c r="I448" s="24"/>
    </row>
    <row r="449" spans="1:9" ht="30" customHeight="1" x14ac:dyDescent="0.3">
      <c r="A449" s="43"/>
      <c r="B449" s="44"/>
      <c r="C449" s="45"/>
      <c r="D449" s="18"/>
      <c r="E449" s="61" t="str">
        <f t="shared" si="33"/>
        <v/>
      </c>
      <c r="F449" s="62">
        <f t="shared" si="34"/>
        <v>44190</v>
      </c>
      <c r="G449" s="63" t="str">
        <f>IFERROR(INDEX(Tabelle1!$C$3:$C$51,MATCH(H449,Tabelle1!$B$3:$B$51,0)),"")</f>
        <v xml:space="preserve"> 1. Weihnachtsfeiertag</v>
      </c>
      <c r="H449" s="64">
        <f t="shared" si="35"/>
        <v>44190</v>
      </c>
      <c r="I449" s="24"/>
    </row>
    <row r="450" spans="1:9" ht="30" customHeight="1" x14ac:dyDescent="0.3">
      <c r="A450" s="43"/>
      <c r="B450" s="44"/>
      <c r="C450" s="45"/>
      <c r="D450" s="18"/>
      <c r="E450" s="61" t="str">
        <f t="shared" si="33"/>
        <v/>
      </c>
      <c r="F450" s="62">
        <f t="shared" si="34"/>
        <v>44191</v>
      </c>
      <c r="G450" s="63" t="str">
        <f>IFERROR(INDEX(Tabelle1!$C$3:$C$51,MATCH(H450,Tabelle1!$B$3:$B$51,0)),"")</f>
        <v xml:space="preserve"> 2. Weihnachtsfeiertag</v>
      </c>
      <c r="H450" s="64">
        <f t="shared" si="35"/>
        <v>44191</v>
      </c>
      <c r="I450" s="24"/>
    </row>
    <row r="451" spans="1:9" ht="30" customHeight="1" x14ac:dyDescent="0.3">
      <c r="A451" s="43"/>
      <c r="B451" s="44"/>
      <c r="C451" s="45"/>
      <c r="D451" s="18"/>
      <c r="E451" s="61" t="str">
        <f t="shared" si="33"/>
        <v/>
      </c>
      <c r="F451" s="62">
        <f t="shared" si="34"/>
        <v>44192</v>
      </c>
      <c r="G451" s="63" t="str">
        <f>IFERROR(INDEX(Tabelle1!$C$3:$C$51,MATCH(H451,Tabelle1!$B$3:$B$51,0)),"")</f>
        <v/>
      </c>
      <c r="H451" s="64">
        <f t="shared" si="35"/>
        <v>44192</v>
      </c>
      <c r="I451" s="24"/>
    </row>
    <row r="452" spans="1:9" ht="30" customHeight="1" x14ac:dyDescent="0.3">
      <c r="A452" s="43"/>
      <c r="B452" s="44"/>
      <c r="C452" s="45"/>
      <c r="D452" s="18"/>
      <c r="E452" s="61">
        <f t="shared" si="33"/>
        <v>53</v>
      </c>
      <c r="F452" s="62">
        <f t="shared" si="34"/>
        <v>44193</v>
      </c>
      <c r="G452" s="63" t="str">
        <f>IFERROR(INDEX(Tabelle1!$C$3:$C$51,MATCH(H452,Tabelle1!$B$3:$B$51,0)),"")</f>
        <v/>
      </c>
      <c r="H452" s="64">
        <f t="shared" si="35"/>
        <v>44193</v>
      </c>
      <c r="I452" s="24"/>
    </row>
    <row r="453" spans="1:9" ht="30" customHeight="1" x14ac:dyDescent="0.3">
      <c r="A453" s="43"/>
      <c r="B453" s="44"/>
      <c r="C453" s="45"/>
      <c r="D453" s="18"/>
      <c r="E453" s="61" t="str">
        <f t="shared" si="33"/>
        <v/>
      </c>
      <c r="F453" s="62">
        <f t="shared" si="34"/>
        <v>44194</v>
      </c>
      <c r="G453" s="63" t="str">
        <f>IFERROR(INDEX(Tabelle1!$C$3:$C$51,MATCH(H453,Tabelle1!$B$3:$B$51,0)),"")</f>
        <v/>
      </c>
      <c r="H453" s="64">
        <f t="shared" si="35"/>
        <v>44194</v>
      </c>
      <c r="I453" s="24"/>
    </row>
    <row r="454" spans="1:9" ht="30" customHeight="1" x14ac:dyDescent="0.3">
      <c r="A454" s="43"/>
      <c r="B454" s="44"/>
      <c r="C454" s="45"/>
      <c r="D454" s="18"/>
      <c r="E454" s="61" t="str">
        <f t="shared" si="33"/>
        <v/>
      </c>
      <c r="F454" s="62">
        <f t="shared" si="34"/>
        <v>44195</v>
      </c>
      <c r="G454" s="63" t="str">
        <f>IFERROR(INDEX(Tabelle1!$C$3:$C$51,MATCH(H454,Tabelle1!$B$3:$B$51,0)),"")</f>
        <v/>
      </c>
      <c r="H454" s="64">
        <f t="shared" si="35"/>
        <v>44195</v>
      </c>
      <c r="I454" s="24"/>
    </row>
    <row r="455" spans="1:9" ht="30" customHeight="1" x14ac:dyDescent="0.3">
      <c r="A455" s="46"/>
      <c r="B455" s="47"/>
      <c r="C455" s="48"/>
      <c r="D455" s="18"/>
      <c r="E455" s="61" t="str">
        <f t="shared" si="33"/>
        <v/>
      </c>
      <c r="F455" s="62">
        <f t="shared" si="34"/>
        <v>44196</v>
      </c>
      <c r="G455" s="63" t="str">
        <f>IFERROR(INDEX(Tabelle1!$C$3:$C$51,MATCH(H455,Tabelle1!$B$3:$B$51,0)),"")</f>
        <v xml:space="preserve"> Silvester</v>
      </c>
      <c r="H455" s="64">
        <f t="shared" si="35"/>
        <v>44196</v>
      </c>
      <c r="I455" s="24"/>
    </row>
    <row r="456" spans="1:9" ht="30" customHeight="1" x14ac:dyDescent="0.3">
      <c r="A456" s="18"/>
      <c r="B456" s="18"/>
      <c r="C456" s="18"/>
      <c r="D456" s="18"/>
      <c r="E456" s="19"/>
      <c r="F456" s="20"/>
      <c r="G456" s="18"/>
      <c r="H456" s="20"/>
      <c r="I456" s="18"/>
    </row>
  </sheetData>
  <sheetProtection algorithmName="SHA-512" hashValue="hw6e37g5rUVn6O2rgd/CFOcZGfhejdjsAVwKXWSTbMIbEKmy/iqp6rllZvIGDtsTPBp0P18KJwySa5MJL5mAaQ==" saltValue="Iz/V6bM5W/5/yxPWgAOUfg==" spinCount="100000" sheet="1" scenarios="1" selectLockedCells="1"/>
  <mergeCells count="36">
    <mergeCell ref="A424:C435"/>
    <mergeCell ref="A196:C207"/>
    <mergeCell ref="A234:C245"/>
    <mergeCell ref="A272:C283"/>
    <mergeCell ref="A310:C321"/>
    <mergeCell ref="A348:C359"/>
    <mergeCell ref="A386:C397"/>
    <mergeCell ref="H419:I419"/>
    <mergeCell ref="F424:H424"/>
    <mergeCell ref="H343:I343"/>
    <mergeCell ref="F348:H348"/>
    <mergeCell ref="H381:I381"/>
    <mergeCell ref="F386:H386"/>
    <mergeCell ref="H267:I267"/>
    <mergeCell ref="F272:H272"/>
    <mergeCell ref="H305:I305"/>
    <mergeCell ref="F310:H310"/>
    <mergeCell ref="H191:I191"/>
    <mergeCell ref="F196:H196"/>
    <mergeCell ref="H229:I229"/>
    <mergeCell ref="F234:H234"/>
    <mergeCell ref="H1:I1"/>
    <mergeCell ref="F6:H6"/>
    <mergeCell ref="A6:C17"/>
    <mergeCell ref="F158:H158"/>
    <mergeCell ref="A120:C131"/>
    <mergeCell ref="A158:C169"/>
    <mergeCell ref="H39:I39"/>
    <mergeCell ref="F44:H44"/>
    <mergeCell ref="H77:I77"/>
    <mergeCell ref="F82:H82"/>
    <mergeCell ref="A44:C55"/>
    <mergeCell ref="A82:C93"/>
    <mergeCell ref="H115:I115"/>
    <mergeCell ref="F120:H120"/>
    <mergeCell ref="H153:I153"/>
  </mergeCells>
  <conditionalFormatting sqref="F7:H38">
    <cfRule type="expression" dxfId="158" priority="60">
      <formula>AND(WEEKDAY(F7,2)&gt;5,ISNUMBER(F7))</formula>
    </cfRule>
  </conditionalFormatting>
  <conditionalFormatting sqref="F45:H73">
    <cfRule type="expression" dxfId="157" priority="58">
      <formula>AND(WEEKDAY(F45,2)&gt;5,ISNUMBER(F45))</formula>
    </cfRule>
  </conditionalFormatting>
  <conditionalFormatting sqref="F83:H113">
    <cfRule type="expression" dxfId="156" priority="56">
      <formula>AND(WEEKDAY(F83,2)&gt;5,ISNUMBER(F83))</formula>
    </cfRule>
  </conditionalFormatting>
  <conditionalFormatting sqref="F121:H150">
    <cfRule type="expression" dxfId="155" priority="54">
      <formula>AND(WEEKDAY(F121,2)&gt;5,ISNUMBER(F121))</formula>
    </cfRule>
  </conditionalFormatting>
  <conditionalFormatting sqref="F159:H189">
    <cfRule type="expression" dxfId="154" priority="52">
      <formula>AND(WEEKDAY(F159,2)&gt;5,ISNUMBER(F159))</formula>
    </cfRule>
  </conditionalFormatting>
  <conditionalFormatting sqref="F197:H226">
    <cfRule type="expression" dxfId="153" priority="50">
      <formula>AND(WEEKDAY(F197,2)&gt;5,ISNUMBER(F197))</formula>
    </cfRule>
  </conditionalFormatting>
  <conditionalFormatting sqref="F235:H265">
    <cfRule type="expression" dxfId="152" priority="48">
      <formula>AND(WEEKDAY(F235,2)&gt;5,ISNUMBER(F235))</formula>
    </cfRule>
  </conditionalFormatting>
  <conditionalFormatting sqref="F273:H303">
    <cfRule type="expression" dxfId="151" priority="46">
      <formula>AND(WEEKDAY(F273,2)&gt;5,ISNUMBER(F273))</formula>
    </cfRule>
  </conditionalFormatting>
  <conditionalFormatting sqref="F311:H340">
    <cfRule type="expression" dxfId="150" priority="44">
      <formula>AND(WEEKDAY(F311,2)&gt;5,ISNUMBER(F311))</formula>
    </cfRule>
  </conditionalFormatting>
  <conditionalFormatting sqref="F349:H379">
    <cfRule type="expression" dxfId="149" priority="42">
      <formula>AND(WEEKDAY(F349,2)&gt;5,ISNUMBER(F349))</formula>
    </cfRule>
  </conditionalFormatting>
  <conditionalFormatting sqref="F387:H417">
    <cfRule type="expression" dxfId="148" priority="40">
      <formula>AND(WEEKDAY(F387,2)&gt;5,ISNUMBER(F387))</formula>
    </cfRule>
  </conditionalFormatting>
  <conditionalFormatting sqref="F425:H455">
    <cfRule type="expression" dxfId="147" priority="38">
      <formula>AND(WEEKDAY(F425,2)&gt;5,ISNUMBER(F425))</formula>
    </cfRule>
  </conditionalFormatting>
  <conditionalFormatting sqref="G7:G37">
    <cfRule type="expression" dxfId="146" priority="36">
      <formula>(WEEKDAY(F7,2)&gt;5)</formula>
    </cfRule>
  </conditionalFormatting>
  <conditionalFormatting sqref="G45:G73">
    <cfRule type="expression" dxfId="145" priority="35">
      <formula>(WEEKDAY(F45,2)&gt;5)</formula>
    </cfRule>
  </conditionalFormatting>
  <conditionalFormatting sqref="G83:G113">
    <cfRule type="expression" dxfId="144" priority="34">
      <formula>(WEEKDAY(F83,2)&gt;5)</formula>
    </cfRule>
  </conditionalFormatting>
  <conditionalFormatting sqref="G121:G150">
    <cfRule type="expression" dxfId="143" priority="33">
      <formula>(WEEKDAY(F121,2)&gt;5)</formula>
    </cfRule>
  </conditionalFormatting>
  <conditionalFormatting sqref="G159:G189">
    <cfRule type="expression" dxfId="142" priority="32">
      <formula>(WEEKDAY(F159,2)&gt;5)</formula>
    </cfRule>
  </conditionalFormatting>
  <conditionalFormatting sqref="G197:G226">
    <cfRule type="expression" dxfId="141" priority="31">
      <formula>(WEEKDAY(F197,2)&gt;5)</formula>
    </cfRule>
  </conditionalFormatting>
  <conditionalFormatting sqref="G235:G265">
    <cfRule type="expression" dxfId="140" priority="30">
      <formula>(WEEKDAY(F235,2)&gt;5)</formula>
    </cfRule>
  </conditionalFormatting>
  <conditionalFormatting sqref="G273:G303">
    <cfRule type="expression" dxfId="139" priority="29">
      <formula>(WEEKDAY(F273,2)&gt;5)</formula>
    </cfRule>
  </conditionalFormatting>
  <conditionalFormatting sqref="G311:G340">
    <cfRule type="expression" dxfId="138" priority="28">
      <formula>(WEEKDAY(F311,2)&gt;5)</formula>
    </cfRule>
  </conditionalFormatting>
  <conditionalFormatting sqref="G349:G379">
    <cfRule type="expression" dxfId="137" priority="27">
      <formula>(WEEKDAY(F349,2)&gt;5)</formula>
    </cfRule>
  </conditionalFormatting>
  <conditionalFormatting sqref="G387:G416">
    <cfRule type="expression" dxfId="136" priority="26">
      <formula>(WEEKDAY(F387,2)&gt;5)</formula>
    </cfRule>
  </conditionalFormatting>
  <conditionalFormatting sqref="G425:G455">
    <cfRule type="expression" dxfId="135" priority="25">
      <formula>(WEEKDAY(F425,2)&gt;5)</formula>
    </cfRule>
  </conditionalFormatting>
  <pageMargins left="0.59055118110236227" right="0.39370078740157483" top="0.70866141732283472" bottom="0.59055118110236227" header="0.31496062992125984" footer="0.31496062992125984"/>
  <pageSetup paperSize="9" scale="70" orientation="portrait" horizontalDpi="0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7" id="{D07BA09F-052B-4076-8787-5A2C18A75EDC}">
            <xm:f>VLOOKUP(H7:I7,Tabelle1!$B$3:$B$21,1,0)</xm:f>
            <x14:dxf>
              <font>
                <b/>
                <i val="0"/>
              </font>
              <fill>
                <patternFill>
                  <bgColor theme="2" tint="-9.9948118533890809E-2"/>
                </patternFill>
              </fill>
            </x14:dxf>
          </x14:cfRule>
          <xm:sqref>H7:H38 H83:H113 H159:H189 H197:H226 H235:H265 H273:H303 H311:H340 H349:H379 H387:H417 H425:H455</xm:sqref>
        </x14:conditionalFormatting>
        <x14:conditionalFormatting xmlns:xm="http://schemas.microsoft.com/office/excel/2006/main">
          <x14:cfRule type="expression" priority="61" id="{4ECFFE0D-EFD7-4859-A47E-671F134A5D5E}">
            <xm:f>VLOOKUP(H45:I45,Tabelle1!$B$3:$B$21,1,0)</xm:f>
            <x14:dxf>
              <font>
                <b/>
                <i val="0"/>
              </font>
              <fill>
                <patternFill>
                  <bgColor theme="2"/>
                </patternFill>
              </fill>
            </x14:dxf>
          </x14:cfRule>
          <xm:sqref>H45:H73</xm:sqref>
        </x14:conditionalFormatting>
        <x14:conditionalFormatting xmlns:xm="http://schemas.microsoft.com/office/excel/2006/main">
          <x14:cfRule type="expression" priority="53" id="{4925C3DE-DCCA-49AA-9259-74AC85EB2065}">
            <xm:f>VLOOKUP(F121:F121,Tabelle1!$B$3:$B$21,1,0)</xm:f>
            <x14:dxf>
              <font>
                <b/>
                <i val="0"/>
              </font>
              <fill>
                <patternFill>
                  <bgColor theme="2" tint="-9.9948118533890809E-2"/>
                </patternFill>
              </fill>
            </x14:dxf>
          </x14:cfRule>
          <xm:sqref>F121:H150</xm:sqref>
        </x14:conditionalFormatting>
        <x14:conditionalFormatting xmlns:xm="http://schemas.microsoft.com/office/excel/2006/main">
          <x14:cfRule type="expression" priority="64" id="{D07BA09F-052B-4076-8787-5A2C18A75EDC}">
            <xm:f>VLOOKUP(F7:H7,Tabelle1!$B$3:$B$21,1,0)</xm:f>
            <x14:dxf>
              <font>
                <b/>
                <i val="0"/>
              </font>
              <fill>
                <patternFill>
                  <bgColor theme="2" tint="-9.9948118533890809E-2"/>
                </patternFill>
              </fill>
            </x14:dxf>
          </x14:cfRule>
          <xm:sqref>F7:G38 F83:G113 F159:G189 F197:G226 F235:G265 F273:G303 F311:G340 F349:G379 F387:G417 F425:G455</xm:sqref>
        </x14:conditionalFormatting>
        <x14:conditionalFormatting xmlns:xm="http://schemas.microsoft.com/office/excel/2006/main">
          <x14:cfRule type="expression" priority="66" id="{4ECFFE0D-EFD7-4859-A47E-671F134A5D5E}">
            <xm:f>VLOOKUP(F45:H45,Tabelle1!$B$3:$B$21,1,0)</xm:f>
            <x14:dxf>
              <font>
                <b/>
                <i val="0"/>
              </font>
              <fill>
                <patternFill>
                  <bgColor theme="2"/>
                </patternFill>
              </fill>
            </x14:dxf>
          </x14:cfRule>
          <xm:sqref>F45:G73</xm:sqref>
        </x14:conditionalFormatting>
        <x14:conditionalFormatting xmlns:xm="http://schemas.microsoft.com/office/excel/2006/main">
          <x14:cfRule type="expression" priority="24" id="{9C01178F-A108-41ED-A2CF-4F18E2B0440C}">
            <xm:f>VLOOKUP(F7:H7,Tabelle1!$B$3:$B$21,1,0)</xm:f>
            <x14:dxf>
              <font>
                <b/>
                <i/>
              </font>
              <fill>
                <patternFill>
                  <bgColor theme="2" tint="-9.9948118533890809E-2"/>
                </patternFill>
              </fill>
            </x14:dxf>
          </x14:cfRule>
          <xm:sqref>G7:G37</xm:sqref>
        </x14:conditionalFormatting>
        <x14:conditionalFormatting xmlns:xm="http://schemas.microsoft.com/office/excel/2006/main">
          <x14:cfRule type="expression" priority="23" id="{5FE4A91E-A61A-4E6B-ABD8-9A68F77332B1}">
            <xm:f>VLOOKUP(F45:H45,Tabelle1!$B$3:$B$21,1,0)</xm:f>
            <x14:dxf>
              <font>
                <b/>
                <i/>
              </font>
              <fill>
                <patternFill>
                  <bgColor theme="2" tint="-9.9948118533890809E-2"/>
                </patternFill>
              </fill>
            </x14:dxf>
          </x14:cfRule>
          <xm:sqref>G45:G73</xm:sqref>
        </x14:conditionalFormatting>
        <x14:conditionalFormatting xmlns:xm="http://schemas.microsoft.com/office/excel/2006/main">
          <x14:cfRule type="expression" priority="22" id="{FD4943E5-5AE0-455C-8196-A742470B431F}">
            <xm:f>VLOOKUP(F83:H83,Tabelle1!$B$3:$B$21,1,0)</xm:f>
            <x14:dxf>
              <font>
                <b/>
                <i/>
              </font>
              <fill>
                <patternFill>
                  <bgColor theme="2" tint="-9.9948118533890809E-2"/>
                </patternFill>
              </fill>
            </x14:dxf>
          </x14:cfRule>
          <xm:sqref>G83:G113</xm:sqref>
        </x14:conditionalFormatting>
        <x14:conditionalFormatting xmlns:xm="http://schemas.microsoft.com/office/excel/2006/main">
          <x14:cfRule type="expression" priority="21" id="{8DE4D8EE-E28A-485B-9975-57518D1204F7}">
            <xm:f>VLOOKUP(F121:H121,Tabelle1!$B$3:$B$21,1,0)</xm:f>
            <x14:dxf>
              <font>
                <b/>
                <i/>
              </font>
              <fill>
                <patternFill>
                  <bgColor theme="2" tint="-9.9948118533890809E-2"/>
                </patternFill>
              </fill>
            </x14:dxf>
          </x14:cfRule>
          <xm:sqref>G121:G150</xm:sqref>
        </x14:conditionalFormatting>
        <x14:conditionalFormatting xmlns:xm="http://schemas.microsoft.com/office/excel/2006/main">
          <x14:cfRule type="expression" priority="20" id="{341CDE58-4545-4A36-8686-DADB4FCE7FC0}">
            <xm:f>VLOOKUP(F159:H159,Tabelle1!$B$3:$B$21,1,0)</xm:f>
            <x14:dxf>
              <font>
                <b/>
                <i/>
              </font>
              <fill>
                <patternFill>
                  <bgColor theme="2" tint="-9.9948118533890809E-2"/>
                </patternFill>
              </fill>
            </x14:dxf>
          </x14:cfRule>
          <xm:sqref>G159:G189</xm:sqref>
        </x14:conditionalFormatting>
        <x14:conditionalFormatting xmlns:xm="http://schemas.microsoft.com/office/excel/2006/main">
          <x14:cfRule type="expression" priority="19" id="{5CC4A5E1-97E7-4960-A720-3D3CE5A84104}">
            <xm:f>VLOOKUP(F197:H197,Tabelle1!$B$3:$B$21,1,0)</xm:f>
            <x14:dxf>
              <font>
                <b/>
                <i/>
              </font>
              <fill>
                <patternFill>
                  <bgColor theme="2" tint="-9.9948118533890809E-2"/>
                </patternFill>
              </fill>
            </x14:dxf>
          </x14:cfRule>
          <xm:sqref>G197:G226</xm:sqref>
        </x14:conditionalFormatting>
        <x14:conditionalFormatting xmlns:xm="http://schemas.microsoft.com/office/excel/2006/main">
          <x14:cfRule type="expression" priority="18" id="{15AA2C29-DAEB-4590-8609-62EF8F096F31}">
            <xm:f>VLOOKUP(F235:H235,Tabelle1!$B$3:$B$21,1,0)</xm:f>
            <x14:dxf>
              <font>
                <b/>
                <i/>
              </font>
              <fill>
                <patternFill>
                  <bgColor theme="2" tint="-9.9948118533890809E-2"/>
                </patternFill>
              </fill>
            </x14:dxf>
          </x14:cfRule>
          <xm:sqref>G235:G265</xm:sqref>
        </x14:conditionalFormatting>
        <x14:conditionalFormatting xmlns:xm="http://schemas.microsoft.com/office/excel/2006/main">
          <x14:cfRule type="expression" priority="17" id="{F1F67E5A-F1DD-4F91-A30D-979DAFCC9957}">
            <xm:f>VLOOKUP(F273:H273,Tabelle1!$B$3:$B$21,1,0)</xm:f>
            <x14:dxf>
              <font>
                <b/>
                <i/>
              </font>
              <fill>
                <patternFill>
                  <bgColor theme="2" tint="-9.9948118533890809E-2"/>
                </patternFill>
              </fill>
            </x14:dxf>
          </x14:cfRule>
          <xm:sqref>G273:G303</xm:sqref>
        </x14:conditionalFormatting>
        <x14:conditionalFormatting xmlns:xm="http://schemas.microsoft.com/office/excel/2006/main">
          <x14:cfRule type="expression" priority="16" id="{FDAA419A-CEE9-413D-9836-FCCD35817F95}">
            <xm:f>VLOOKUP(F311:H311,Tabelle1!$B$3:$B$21,1,0)</xm:f>
            <x14:dxf>
              <font>
                <b/>
                <i/>
              </font>
              <fill>
                <patternFill>
                  <bgColor theme="2" tint="-9.9948118533890809E-2"/>
                </patternFill>
              </fill>
            </x14:dxf>
          </x14:cfRule>
          <xm:sqref>G311:G340</xm:sqref>
        </x14:conditionalFormatting>
        <x14:conditionalFormatting xmlns:xm="http://schemas.microsoft.com/office/excel/2006/main">
          <x14:cfRule type="expression" priority="15" id="{735311E6-5AA2-4A93-B0FC-FD71076F7A74}">
            <xm:f>VLOOKUP(F349:H349,Tabelle1!$B$3:$B$21,1,0)</xm:f>
            <x14:dxf>
              <font>
                <b/>
                <i/>
              </font>
              <fill>
                <patternFill>
                  <bgColor theme="2" tint="-9.9948118533890809E-2"/>
                </patternFill>
              </fill>
            </x14:dxf>
          </x14:cfRule>
          <xm:sqref>G349:G379</xm:sqref>
        </x14:conditionalFormatting>
        <x14:conditionalFormatting xmlns:xm="http://schemas.microsoft.com/office/excel/2006/main">
          <x14:cfRule type="expression" priority="14" id="{E34D4150-4398-490E-8489-3CE72A0A4D2C}">
            <xm:f>VLOOKUP(F387:H387,Tabelle1!$B$3:$B$21,1,0)</xm:f>
            <x14:dxf>
              <font>
                <b/>
                <i/>
              </font>
              <fill>
                <patternFill>
                  <bgColor theme="2" tint="-9.9948118533890809E-2"/>
                </patternFill>
              </fill>
            </x14:dxf>
          </x14:cfRule>
          <xm:sqref>G387:G416</xm:sqref>
        </x14:conditionalFormatting>
        <x14:conditionalFormatting xmlns:xm="http://schemas.microsoft.com/office/excel/2006/main">
          <x14:cfRule type="expression" priority="13" id="{8D256ECA-EF75-413A-9E23-4F38908CE365}">
            <xm:f>VLOOKUP(F425:H425,Tabelle1!$B$3:$B$21,1,0)</xm:f>
            <x14:dxf>
              <font>
                <b/>
                <i/>
              </font>
              <fill>
                <patternFill>
                  <bgColor theme="2" tint="-9.9948118533890809E-2"/>
                </patternFill>
              </fill>
            </x14:dxf>
          </x14:cfRule>
          <xm:sqref>G425:G455</xm:sqref>
        </x14:conditionalFormatting>
        <x14:conditionalFormatting xmlns:xm="http://schemas.microsoft.com/office/excel/2006/main">
          <x14:cfRule type="expression" priority="12" id="{0B20C11A-F576-4DA8-8A1C-2FA4F4937235}">
            <xm:f>VLOOKUP(F7:H7,Tabelle1!$B$22:$B$51,1,0)</xm:f>
            <x14:dxf>
              <font>
                <b val="0"/>
                <i/>
              </font>
            </x14:dxf>
          </x14:cfRule>
          <xm:sqref>G7:G37</xm:sqref>
        </x14:conditionalFormatting>
        <x14:conditionalFormatting xmlns:xm="http://schemas.microsoft.com/office/excel/2006/main">
          <x14:cfRule type="expression" priority="11" id="{E71B2CDB-85C8-4832-B0A6-872A59C1EBA1}">
            <xm:f>VLOOKUP(F45:H45,Tabelle1!$B$22:$B$51,1,0)</xm:f>
            <x14:dxf>
              <font>
                <b val="0"/>
                <i/>
              </font>
            </x14:dxf>
          </x14:cfRule>
          <xm:sqref>G45:G73</xm:sqref>
        </x14:conditionalFormatting>
        <x14:conditionalFormatting xmlns:xm="http://schemas.microsoft.com/office/excel/2006/main">
          <x14:cfRule type="expression" priority="10" id="{607EAEF6-4266-4A65-90D0-1741E79345D5}">
            <xm:f>VLOOKUP(F83:H83,Tabelle1!$B$22:$B$51,1,0)</xm:f>
            <x14:dxf>
              <font>
                <b val="0"/>
                <i/>
              </font>
            </x14:dxf>
          </x14:cfRule>
          <xm:sqref>G83:G113</xm:sqref>
        </x14:conditionalFormatting>
        <x14:conditionalFormatting xmlns:xm="http://schemas.microsoft.com/office/excel/2006/main">
          <x14:cfRule type="expression" priority="9" id="{01F50122-3775-416F-BF60-89FC8BA674C0}">
            <xm:f>VLOOKUP(F121:H121,Tabelle1!$B$22:$B$51,1,0)</xm:f>
            <x14:dxf>
              <font>
                <b val="0"/>
                <i/>
              </font>
            </x14:dxf>
          </x14:cfRule>
          <xm:sqref>G121:G150</xm:sqref>
        </x14:conditionalFormatting>
        <x14:conditionalFormatting xmlns:xm="http://schemas.microsoft.com/office/excel/2006/main">
          <x14:cfRule type="expression" priority="8" id="{A211C238-F540-49E5-90F8-E8FA134C77BA}">
            <xm:f>VLOOKUP(F159:H159,Tabelle1!$B$22:$B$51,1,0)</xm:f>
            <x14:dxf>
              <font>
                <b val="0"/>
                <i/>
              </font>
            </x14:dxf>
          </x14:cfRule>
          <xm:sqref>G159:G189</xm:sqref>
        </x14:conditionalFormatting>
        <x14:conditionalFormatting xmlns:xm="http://schemas.microsoft.com/office/excel/2006/main">
          <x14:cfRule type="expression" priority="7" id="{B7A39052-ABD6-4ACD-8FB4-82B73E477695}">
            <xm:f>VLOOKUP(F197:H197,Tabelle1!$B$22:$B$51,1,0)</xm:f>
            <x14:dxf>
              <font>
                <b val="0"/>
                <i/>
              </font>
            </x14:dxf>
          </x14:cfRule>
          <xm:sqref>G197:G226</xm:sqref>
        </x14:conditionalFormatting>
        <x14:conditionalFormatting xmlns:xm="http://schemas.microsoft.com/office/excel/2006/main">
          <x14:cfRule type="expression" priority="6" id="{799FF081-9AD7-4F21-B09A-E1D4DCD655D1}">
            <xm:f>VLOOKUP(F235:H235,Tabelle1!$B$22:$B$51,1,0)</xm:f>
            <x14:dxf>
              <font>
                <b val="0"/>
                <i/>
              </font>
            </x14:dxf>
          </x14:cfRule>
          <xm:sqref>G235:G265</xm:sqref>
        </x14:conditionalFormatting>
        <x14:conditionalFormatting xmlns:xm="http://schemas.microsoft.com/office/excel/2006/main">
          <x14:cfRule type="expression" priority="5" id="{9B256CF6-709F-4835-8CC1-3A8664478CBF}">
            <xm:f>VLOOKUP(F273:H273,Tabelle1!$B$22:$B$51,1,0)</xm:f>
            <x14:dxf>
              <font>
                <b val="0"/>
                <i/>
              </font>
            </x14:dxf>
          </x14:cfRule>
          <xm:sqref>G273:G303</xm:sqref>
        </x14:conditionalFormatting>
        <x14:conditionalFormatting xmlns:xm="http://schemas.microsoft.com/office/excel/2006/main">
          <x14:cfRule type="expression" priority="4" id="{0BF38614-B060-42EB-BD18-C58A64987109}">
            <xm:f>VLOOKUP(F311:H311,Tabelle1!$B$22:$B$51,1,0)</xm:f>
            <x14:dxf>
              <font>
                <b val="0"/>
                <i/>
              </font>
            </x14:dxf>
          </x14:cfRule>
          <xm:sqref>G311:G340</xm:sqref>
        </x14:conditionalFormatting>
        <x14:conditionalFormatting xmlns:xm="http://schemas.microsoft.com/office/excel/2006/main">
          <x14:cfRule type="expression" priority="3" id="{67D49943-DDEF-4DD0-9062-0530DE9CB4AC}">
            <xm:f>VLOOKUP(F349:H349,Tabelle1!$B$22:$B$51,1,0)</xm:f>
            <x14:dxf>
              <font>
                <b val="0"/>
                <i/>
              </font>
            </x14:dxf>
          </x14:cfRule>
          <xm:sqref>G349:G379</xm:sqref>
        </x14:conditionalFormatting>
        <x14:conditionalFormatting xmlns:xm="http://schemas.microsoft.com/office/excel/2006/main">
          <x14:cfRule type="expression" priority="2" id="{4DD9A30D-7C08-4629-B2A3-A1BA521580F7}">
            <xm:f>VLOOKUP(F387:H387,Tabelle1!$B$22:$B$51,1,0)</xm:f>
            <x14:dxf>
              <font>
                <b val="0"/>
                <i/>
              </font>
            </x14:dxf>
          </x14:cfRule>
          <xm:sqref>G387:G416</xm:sqref>
        </x14:conditionalFormatting>
        <x14:conditionalFormatting xmlns:xm="http://schemas.microsoft.com/office/excel/2006/main">
          <x14:cfRule type="expression" priority="1" id="{222B0332-DDA2-42E4-AC34-15AF4540336C}">
            <xm:f>VLOOKUP(F425:H425,Tabelle1!$B$22:$B$51,1,0)</xm:f>
            <x14:dxf>
              <font>
                <b val="0"/>
                <i/>
              </font>
            </x14:dxf>
          </x14:cfRule>
          <xm:sqref>G425:G455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56"/>
  <sheetViews>
    <sheetView topLeftCell="A2" zoomScaleNormal="100" workbookViewId="0">
      <selection activeCell="A424" sqref="A424:C435"/>
    </sheetView>
  </sheetViews>
  <sheetFormatPr baseColWidth="10" defaultRowHeight="18.75" x14ac:dyDescent="0.3"/>
  <cols>
    <col min="3" max="3" width="24.5703125" customWidth="1"/>
    <col min="4" max="4" width="3.140625" customWidth="1"/>
    <col min="5" max="5" width="6.42578125" style="15" customWidth="1"/>
    <col min="6" max="6" width="5.42578125" style="17" customWidth="1"/>
    <col min="7" max="7" width="24" customWidth="1"/>
    <col min="8" max="8" width="8" style="17" customWidth="1"/>
    <col min="9" max="9" width="39" customWidth="1"/>
  </cols>
  <sheetData>
    <row r="1" spans="1:11" ht="39.950000000000003" customHeight="1" x14ac:dyDescent="0.5">
      <c r="A1" s="49" t="s">
        <v>7</v>
      </c>
      <c r="B1" s="50"/>
      <c r="C1" s="50"/>
      <c r="D1" s="50"/>
      <c r="E1" s="51"/>
      <c r="F1" s="52"/>
      <c r="G1" s="50"/>
      <c r="H1" s="96">
        <f>Tabelle1!$C$1</f>
        <v>2020</v>
      </c>
      <c r="I1" s="96"/>
      <c r="J1" s="16"/>
    </row>
    <row r="2" spans="1:11" ht="15" customHeight="1" x14ac:dyDescent="0.5">
      <c r="A2" s="49"/>
      <c r="B2" s="50"/>
      <c r="C2" s="50"/>
      <c r="D2" s="50"/>
      <c r="E2" s="51"/>
      <c r="F2" s="52"/>
      <c r="G2" s="50"/>
      <c r="H2" s="52"/>
      <c r="I2" s="50"/>
    </row>
    <row r="3" spans="1:11" ht="15" customHeight="1" x14ac:dyDescent="0.3">
      <c r="A3" s="50"/>
      <c r="B3" s="50"/>
      <c r="C3" s="50"/>
      <c r="D3" s="50"/>
      <c r="E3" s="51"/>
      <c r="F3" s="53"/>
      <c r="G3" s="54"/>
      <c r="H3" s="53">
        <v>1</v>
      </c>
      <c r="I3" s="50"/>
    </row>
    <row r="4" spans="1:11" x14ac:dyDescent="0.3">
      <c r="A4" s="50"/>
      <c r="B4" s="50"/>
      <c r="C4" s="50"/>
      <c r="D4" s="50"/>
      <c r="E4" s="51"/>
      <c r="F4" s="53"/>
      <c r="G4" s="55"/>
      <c r="H4" s="53"/>
      <c r="I4" s="50"/>
    </row>
    <row r="5" spans="1:11" x14ac:dyDescent="0.3">
      <c r="A5" s="50"/>
      <c r="B5" s="50"/>
      <c r="C5" s="50"/>
      <c r="D5" s="50"/>
      <c r="E5" s="51"/>
      <c r="F5" s="53">
        <f>DATE(H2,H3+1,1)-DATE(H2,H3,1)</f>
        <v>31</v>
      </c>
      <c r="G5" s="55"/>
      <c r="H5" s="53"/>
      <c r="I5" s="50"/>
    </row>
    <row r="6" spans="1:11" ht="30" customHeight="1" x14ac:dyDescent="0.35">
      <c r="A6" s="98"/>
      <c r="B6" s="98"/>
      <c r="C6" s="98"/>
      <c r="D6" s="18"/>
      <c r="E6" s="56"/>
      <c r="F6" s="97">
        <f>H7</f>
        <v>43831</v>
      </c>
      <c r="G6" s="97"/>
      <c r="H6" s="97"/>
      <c r="I6" s="22"/>
      <c r="J6" s="14"/>
      <c r="K6" s="14"/>
    </row>
    <row r="7" spans="1:11" ht="30" customHeight="1" x14ac:dyDescent="0.3">
      <c r="A7" s="98"/>
      <c r="B7" s="98"/>
      <c r="C7" s="98"/>
      <c r="D7" s="23"/>
      <c r="E7" s="57" t="str">
        <f>IFERROR(IF(WEEKDAY(F7,2)=1,_xlfn.ISOWEEKNUM(H7),""),"")</f>
        <v/>
      </c>
      <c r="F7" s="58">
        <f t="shared" ref="F7:F37" si="0">H7</f>
        <v>43831</v>
      </c>
      <c r="G7" s="59" t="str">
        <f>IFERROR(INDEX(Tabelle1!$C$3:$C$51,MATCH(H7,Tabelle1!$B$3:$B$51,0)),"")</f>
        <v xml:space="preserve"> Neujahr</v>
      </c>
      <c r="H7" s="60">
        <f>DATE(Tabelle2!$C$4,Tabelle2!$C$5,1)</f>
        <v>43831</v>
      </c>
      <c r="I7" s="24"/>
    </row>
    <row r="8" spans="1:11" ht="30" customHeight="1" x14ac:dyDescent="0.3">
      <c r="A8" s="98"/>
      <c r="B8" s="98"/>
      <c r="C8" s="98"/>
      <c r="D8" s="23"/>
      <c r="E8" s="61" t="str">
        <f t="shared" ref="E8:E37" si="1">IFERROR(IF(WEEKDAY(F8,2)=1,_xlfn.ISOWEEKNUM(H8),""),"")</f>
        <v/>
      </c>
      <c r="F8" s="62">
        <f t="shared" si="0"/>
        <v>43832</v>
      </c>
      <c r="G8" s="63" t="str">
        <f>IFERROR(INDEX(Tabelle1!$C$3:$C$51,MATCH(H8,Tabelle1!$B$3:$B$51,0)),"")</f>
        <v/>
      </c>
      <c r="H8" s="64">
        <f t="shared" ref="H8:H37" si="2">IFERROR(IF(MONTH(H7+1)=MONTH(H7),H7+1,""),"")</f>
        <v>43832</v>
      </c>
      <c r="I8" s="24"/>
    </row>
    <row r="9" spans="1:11" ht="30" customHeight="1" x14ac:dyDescent="0.3">
      <c r="A9" s="98"/>
      <c r="B9" s="98"/>
      <c r="C9" s="98"/>
      <c r="D9" s="23"/>
      <c r="E9" s="61" t="str">
        <f t="shared" si="1"/>
        <v/>
      </c>
      <c r="F9" s="62">
        <f t="shared" si="0"/>
        <v>43833</v>
      </c>
      <c r="G9" s="63" t="str">
        <f>IFERROR(INDEX(Tabelle1!$C$3:$C$51,MATCH(H9,Tabelle1!$B$3:$B$51,0)),"")</f>
        <v/>
      </c>
      <c r="H9" s="64">
        <f t="shared" si="2"/>
        <v>43833</v>
      </c>
      <c r="I9" s="24"/>
    </row>
    <row r="10" spans="1:11" ht="30" customHeight="1" x14ac:dyDescent="0.3">
      <c r="A10" s="98"/>
      <c r="B10" s="98"/>
      <c r="C10" s="98"/>
      <c r="D10" s="23"/>
      <c r="E10" s="61" t="str">
        <f t="shared" si="1"/>
        <v/>
      </c>
      <c r="F10" s="62">
        <f t="shared" si="0"/>
        <v>43834</v>
      </c>
      <c r="G10" s="63" t="str">
        <f>IFERROR(INDEX(Tabelle1!$C$3:$C$51,MATCH(H10,Tabelle1!$B$3:$B$51,0)),"")</f>
        <v/>
      </c>
      <c r="H10" s="64">
        <f t="shared" si="2"/>
        <v>43834</v>
      </c>
      <c r="I10" s="24"/>
    </row>
    <row r="11" spans="1:11" ht="30" customHeight="1" x14ac:dyDescent="0.3">
      <c r="A11" s="98"/>
      <c r="B11" s="98"/>
      <c r="C11" s="98"/>
      <c r="D11" s="23"/>
      <c r="E11" s="61" t="str">
        <f t="shared" si="1"/>
        <v/>
      </c>
      <c r="F11" s="62">
        <f t="shared" si="0"/>
        <v>43835</v>
      </c>
      <c r="G11" s="63" t="str">
        <f>IFERROR(INDEX(Tabelle1!$C$3:$C$51,MATCH(H11,Tabelle1!$B$3:$B$51,0)),"")</f>
        <v/>
      </c>
      <c r="H11" s="64">
        <f t="shared" si="2"/>
        <v>43835</v>
      </c>
      <c r="I11" s="24"/>
    </row>
    <row r="12" spans="1:11" ht="30" customHeight="1" x14ac:dyDescent="0.3">
      <c r="A12" s="98"/>
      <c r="B12" s="98"/>
      <c r="C12" s="98"/>
      <c r="D12" s="23"/>
      <c r="E12" s="61">
        <f t="shared" si="1"/>
        <v>2</v>
      </c>
      <c r="F12" s="62">
        <f t="shared" si="0"/>
        <v>43836</v>
      </c>
      <c r="G12" s="63" t="str">
        <f>IFERROR(INDEX(Tabelle1!$C$3:$C$51,MATCH(H12,Tabelle1!$B$3:$B$51,0)),"")</f>
        <v/>
      </c>
      <c r="H12" s="64">
        <f t="shared" si="2"/>
        <v>43836</v>
      </c>
      <c r="I12" s="24"/>
    </row>
    <row r="13" spans="1:11" ht="30" customHeight="1" x14ac:dyDescent="0.3">
      <c r="A13" s="98"/>
      <c r="B13" s="98"/>
      <c r="C13" s="98"/>
      <c r="D13" s="23"/>
      <c r="E13" s="61" t="str">
        <f t="shared" si="1"/>
        <v/>
      </c>
      <c r="F13" s="62">
        <f t="shared" si="0"/>
        <v>43837</v>
      </c>
      <c r="G13" s="63" t="str">
        <f>IFERROR(INDEX(Tabelle1!$C$3:$C$51,MATCH(H13,Tabelle1!$B$3:$B$51,0)),"")</f>
        <v/>
      </c>
      <c r="H13" s="64">
        <f t="shared" si="2"/>
        <v>43837</v>
      </c>
      <c r="I13" s="24"/>
    </row>
    <row r="14" spans="1:11" ht="30" customHeight="1" x14ac:dyDescent="0.3">
      <c r="A14" s="98"/>
      <c r="B14" s="98"/>
      <c r="C14" s="98"/>
      <c r="D14" s="23"/>
      <c r="E14" s="61" t="str">
        <f t="shared" si="1"/>
        <v/>
      </c>
      <c r="F14" s="62">
        <f t="shared" si="0"/>
        <v>43838</v>
      </c>
      <c r="G14" s="63" t="str">
        <f>IFERROR(INDEX(Tabelle1!$C$3:$C$51,MATCH(H14,Tabelle1!$B$3:$B$51,0)),"")</f>
        <v/>
      </c>
      <c r="H14" s="64">
        <f t="shared" si="2"/>
        <v>43838</v>
      </c>
      <c r="I14" s="24"/>
    </row>
    <row r="15" spans="1:11" ht="30" customHeight="1" x14ac:dyDescent="0.3">
      <c r="A15" s="98"/>
      <c r="B15" s="98"/>
      <c r="C15" s="98"/>
      <c r="D15" s="23"/>
      <c r="E15" s="61" t="str">
        <f t="shared" si="1"/>
        <v/>
      </c>
      <c r="F15" s="62">
        <f t="shared" si="0"/>
        <v>43839</v>
      </c>
      <c r="G15" s="63" t="str">
        <f>IFERROR(INDEX(Tabelle1!$C$3:$C$51,MATCH(H15,Tabelle1!$B$3:$B$51,0)),"")</f>
        <v/>
      </c>
      <c r="H15" s="64">
        <f t="shared" si="2"/>
        <v>43839</v>
      </c>
      <c r="I15" s="24"/>
    </row>
    <row r="16" spans="1:11" ht="30" customHeight="1" x14ac:dyDescent="0.3">
      <c r="A16" s="98"/>
      <c r="B16" s="98"/>
      <c r="C16" s="98"/>
      <c r="D16" s="23"/>
      <c r="E16" s="61" t="str">
        <f t="shared" si="1"/>
        <v/>
      </c>
      <c r="F16" s="62">
        <f t="shared" si="0"/>
        <v>43840</v>
      </c>
      <c r="G16" s="63" t="str">
        <f>IFERROR(INDEX(Tabelle1!$C$3:$C$51,MATCH(H16,Tabelle1!$B$3:$B$51,0)),"")</f>
        <v/>
      </c>
      <c r="H16" s="64">
        <f t="shared" si="2"/>
        <v>43840</v>
      </c>
      <c r="I16" s="24"/>
    </row>
    <row r="17" spans="1:9" ht="30" customHeight="1" x14ac:dyDescent="0.3">
      <c r="A17" s="98"/>
      <c r="B17" s="98"/>
      <c r="C17" s="98"/>
      <c r="D17" s="23"/>
      <c r="E17" s="61" t="str">
        <f t="shared" si="1"/>
        <v/>
      </c>
      <c r="F17" s="62">
        <f t="shared" si="0"/>
        <v>43841</v>
      </c>
      <c r="G17" s="63" t="str">
        <f>IFERROR(INDEX(Tabelle1!$C$3:$C$51,MATCH(H17,Tabelle1!$B$3:$B$51,0)),"")</f>
        <v/>
      </c>
      <c r="H17" s="64">
        <f t="shared" si="2"/>
        <v>43841</v>
      </c>
      <c r="I17" s="24"/>
    </row>
    <row r="18" spans="1:9" ht="30" customHeight="1" x14ac:dyDescent="0.3">
      <c r="A18" s="18"/>
      <c r="B18" s="25" t="s">
        <v>53</v>
      </c>
      <c r="C18" s="23"/>
      <c r="D18" s="23"/>
      <c r="E18" s="61" t="str">
        <f t="shared" si="1"/>
        <v/>
      </c>
      <c r="F18" s="62">
        <f t="shared" si="0"/>
        <v>43842</v>
      </c>
      <c r="G18" s="63" t="str">
        <f>IFERROR(INDEX(Tabelle1!$C$3:$C$51,MATCH(H18,Tabelle1!$B$3:$B$51,0)),"")</f>
        <v/>
      </c>
      <c r="H18" s="64">
        <f t="shared" si="2"/>
        <v>43842</v>
      </c>
      <c r="I18" s="24"/>
    </row>
    <row r="19" spans="1:9" ht="30" customHeight="1" x14ac:dyDescent="0.3">
      <c r="A19" s="18"/>
      <c r="B19" s="23"/>
      <c r="C19" s="23"/>
      <c r="D19" s="23"/>
      <c r="E19" s="61">
        <f t="shared" si="1"/>
        <v>3</v>
      </c>
      <c r="F19" s="62">
        <f t="shared" si="0"/>
        <v>43843</v>
      </c>
      <c r="G19" s="63" t="str">
        <f>IFERROR(INDEX(Tabelle1!$C$3:$C$51,MATCH(H19,Tabelle1!$B$3:$B$51,0)),"")</f>
        <v/>
      </c>
      <c r="H19" s="64">
        <f t="shared" si="2"/>
        <v>43843</v>
      </c>
      <c r="I19" s="24"/>
    </row>
    <row r="20" spans="1:9" ht="30" customHeight="1" x14ac:dyDescent="0.3">
      <c r="A20" s="23"/>
      <c r="B20" s="23"/>
      <c r="C20" s="23"/>
      <c r="D20" s="23"/>
      <c r="E20" s="61" t="str">
        <f t="shared" si="1"/>
        <v/>
      </c>
      <c r="F20" s="62">
        <f t="shared" si="0"/>
        <v>43844</v>
      </c>
      <c r="G20" s="63" t="str">
        <f>IFERROR(INDEX(Tabelle1!$C$3:$C$51,MATCH(H20,Tabelle1!$B$3:$B$51,0)),"")</f>
        <v/>
      </c>
      <c r="H20" s="64">
        <f t="shared" si="2"/>
        <v>43844</v>
      </c>
      <c r="I20" s="24"/>
    </row>
    <row r="21" spans="1:9" ht="30" customHeight="1" x14ac:dyDescent="0.3">
      <c r="A21" s="23"/>
      <c r="B21" s="23"/>
      <c r="C21" s="23"/>
      <c r="D21" s="23"/>
      <c r="E21" s="61" t="str">
        <f t="shared" si="1"/>
        <v/>
      </c>
      <c r="F21" s="62">
        <f t="shared" si="0"/>
        <v>43845</v>
      </c>
      <c r="G21" s="63" t="str">
        <f>IFERROR(INDEX(Tabelle1!$C$3:$C$51,MATCH(H21,Tabelle1!$B$3:$B$51,0)),"")</f>
        <v/>
      </c>
      <c r="H21" s="64">
        <f t="shared" si="2"/>
        <v>43845</v>
      </c>
      <c r="I21" s="24"/>
    </row>
    <row r="22" spans="1:9" ht="30" customHeight="1" x14ac:dyDescent="0.3">
      <c r="A22" s="23"/>
      <c r="B22" s="23"/>
      <c r="C22" s="23"/>
      <c r="D22" s="23"/>
      <c r="E22" s="61" t="str">
        <f t="shared" si="1"/>
        <v/>
      </c>
      <c r="F22" s="62">
        <f t="shared" si="0"/>
        <v>43846</v>
      </c>
      <c r="G22" s="63" t="str">
        <f>IFERROR(INDEX(Tabelle1!$C$3:$C$51,MATCH(H22,Tabelle1!$B$3:$B$51,0)),"")</f>
        <v/>
      </c>
      <c r="H22" s="64">
        <f t="shared" si="2"/>
        <v>43846</v>
      </c>
      <c r="I22" s="24"/>
    </row>
    <row r="23" spans="1:9" ht="30" customHeight="1" x14ac:dyDescent="0.3">
      <c r="A23" s="26"/>
      <c r="B23" s="18"/>
      <c r="C23" s="18"/>
      <c r="D23" s="18"/>
      <c r="E23" s="61" t="str">
        <f t="shared" si="1"/>
        <v/>
      </c>
      <c r="F23" s="62">
        <f t="shared" si="0"/>
        <v>43847</v>
      </c>
      <c r="G23" s="63" t="str">
        <f>IFERROR(INDEX(Tabelle1!$C$3:$C$51,MATCH(H23,Tabelle1!$B$3:$B$51,0)),"")</f>
        <v/>
      </c>
      <c r="H23" s="64">
        <f t="shared" si="2"/>
        <v>43847</v>
      </c>
      <c r="I23" s="24"/>
    </row>
    <row r="24" spans="1:9" ht="30" customHeight="1" x14ac:dyDescent="0.3">
      <c r="A24" s="18"/>
      <c r="B24" s="18"/>
      <c r="C24" s="18"/>
      <c r="D24" s="18"/>
      <c r="E24" s="61" t="str">
        <f t="shared" si="1"/>
        <v/>
      </c>
      <c r="F24" s="62">
        <f t="shared" si="0"/>
        <v>43848</v>
      </c>
      <c r="G24" s="63" t="str">
        <f>IFERROR(INDEX(Tabelle1!$C$3:$C$51,MATCH(H24,Tabelle1!$B$3:$B$51,0)),"")</f>
        <v/>
      </c>
      <c r="H24" s="64">
        <f t="shared" si="2"/>
        <v>43848</v>
      </c>
      <c r="I24" s="24"/>
    </row>
    <row r="25" spans="1:9" ht="30" customHeight="1" x14ac:dyDescent="0.3">
      <c r="A25" s="18"/>
      <c r="B25" s="18"/>
      <c r="C25" s="18"/>
      <c r="D25" s="18"/>
      <c r="E25" s="61" t="str">
        <f t="shared" si="1"/>
        <v/>
      </c>
      <c r="F25" s="62">
        <f t="shared" si="0"/>
        <v>43849</v>
      </c>
      <c r="G25" s="63" t="str">
        <f>IFERROR(INDEX(Tabelle1!$C$3:$C$51,MATCH(H25,Tabelle1!$B$3:$B$51,0)),"")</f>
        <v/>
      </c>
      <c r="H25" s="64">
        <f t="shared" si="2"/>
        <v>43849</v>
      </c>
      <c r="I25" s="24"/>
    </row>
    <row r="26" spans="1:9" ht="30" customHeight="1" x14ac:dyDescent="0.3">
      <c r="A26" s="18"/>
      <c r="B26" s="18"/>
      <c r="C26" s="18"/>
      <c r="D26" s="18"/>
      <c r="E26" s="61">
        <f t="shared" si="1"/>
        <v>4</v>
      </c>
      <c r="F26" s="62">
        <f t="shared" si="0"/>
        <v>43850</v>
      </c>
      <c r="G26" s="63" t="str">
        <f>IFERROR(INDEX(Tabelle1!$C$3:$C$51,MATCH(H26,Tabelle1!$B$3:$B$51,0)),"")</f>
        <v/>
      </c>
      <c r="H26" s="64">
        <f t="shared" si="2"/>
        <v>43850</v>
      </c>
      <c r="I26" s="24"/>
    </row>
    <row r="27" spans="1:9" ht="30" customHeight="1" x14ac:dyDescent="0.3">
      <c r="A27" s="27"/>
      <c r="B27" s="27"/>
      <c r="C27" s="27"/>
      <c r="D27" s="18"/>
      <c r="E27" s="61" t="str">
        <f t="shared" si="1"/>
        <v/>
      </c>
      <c r="F27" s="62">
        <f t="shared" si="0"/>
        <v>43851</v>
      </c>
      <c r="G27" s="63" t="str">
        <f>IFERROR(INDEX(Tabelle1!$C$3:$C$51,MATCH(H27,Tabelle1!$B$3:$B$51,0)),"")</f>
        <v/>
      </c>
      <c r="H27" s="64">
        <f t="shared" si="2"/>
        <v>43851</v>
      </c>
      <c r="I27" s="24"/>
    </row>
    <row r="28" spans="1:9" ht="30" customHeight="1" x14ac:dyDescent="0.3">
      <c r="A28" s="28" t="s">
        <v>54</v>
      </c>
      <c r="B28" s="29"/>
      <c r="C28" s="30"/>
      <c r="D28" s="18"/>
      <c r="E28" s="61" t="str">
        <f t="shared" si="1"/>
        <v/>
      </c>
      <c r="F28" s="62">
        <f t="shared" si="0"/>
        <v>43852</v>
      </c>
      <c r="G28" s="63" t="str">
        <f>IFERROR(INDEX(Tabelle1!$C$3:$C$51,MATCH(H28,Tabelle1!$B$3:$B$51,0)),"")</f>
        <v/>
      </c>
      <c r="H28" s="64">
        <f t="shared" si="2"/>
        <v>43852</v>
      </c>
      <c r="I28" s="24"/>
    </row>
    <row r="29" spans="1:9" ht="30" customHeight="1" x14ac:dyDescent="0.3">
      <c r="A29" s="31"/>
      <c r="B29" s="27"/>
      <c r="C29" s="32"/>
      <c r="D29" s="18"/>
      <c r="E29" s="61" t="str">
        <f t="shared" si="1"/>
        <v/>
      </c>
      <c r="F29" s="62">
        <f t="shared" si="0"/>
        <v>43853</v>
      </c>
      <c r="G29" s="63" t="str">
        <f>IFERROR(INDEX(Tabelle1!$C$3:$C$51,MATCH(H29,Tabelle1!$B$3:$B$51,0)),"")</f>
        <v/>
      </c>
      <c r="H29" s="64">
        <f t="shared" si="2"/>
        <v>43853</v>
      </c>
      <c r="I29" s="24"/>
    </row>
    <row r="30" spans="1:9" ht="30" customHeight="1" x14ac:dyDescent="0.3">
      <c r="A30" s="31"/>
      <c r="B30" s="27"/>
      <c r="C30" s="32"/>
      <c r="D30" s="18"/>
      <c r="E30" s="61" t="str">
        <f t="shared" si="1"/>
        <v/>
      </c>
      <c r="F30" s="62">
        <f t="shared" si="0"/>
        <v>43854</v>
      </c>
      <c r="G30" s="63" t="str">
        <f>IFERROR(INDEX(Tabelle1!$C$3:$C$51,MATCH(H30,Tabelle1!$B$3:$B$51,0)),"")</f>
        <v/>
      </c>
      <c r="H30" s="64">
        <f t="shared" si="2"/>
        <v>43854</v>
      </c>
      <c r="I30" s="24"/>
    </row>
    <row r="31" spans="1:9" ht="30" customHeight="1" x14ac:dyDescent="0.3">
      <c r="A31" s="31"/>
      <c r="B31" s="27"/>
      <c r="C31" s="32"/>
      <c r="D31" s="18"/>
      <c r="E31" s="61" t="str">
        <f t="shared" si="1"/>
        <v/>
      </c>
      <c r="F31" s="62">
        <f t="shared" si="0"/>
        <v>43855</v>
      </c>
      <c r="G31" s="63" t="str">
        <f>IFERROR(INDEX(Tabelle1!$C$3:$C$51,MATCH(H31,Tabelle1!$B$3:$B$51,0)),"")</f>
        <v/>
      </c>
      <c r="H31" s="64">
        <f t="shared" si="2"/>
        <v>43855</v>
      </c>
      <c r="I31" s="24"/>
    </row>
    <row r="32" spans="1:9" ht="30" customHeight="1" x14ac:dyDescent="0.3">
      <c r="A32" s="31"/>
      <c r="B32" s="27"/>
      <c r="C32" s="32"/>
      <c r="D32" s="18"/>
      <c r="E32" s="61" t="str">
        <f t="shared" si="1"/>
        <v/>
      </c>
      <c r="F32" s="62">
        <f t="shared" si="0"/>
        <v>43856</v>
      </c>
      <c r="G32" s="63" t="str">
        <f>IFERROR(INDEX(Tabelle1!$C$3:$C$51,MATCH(H32,Tabelle1!$B$3:$B$51,0)),"")</f>
        <v/>
      </c>
      <c r="H32" s="64">
        <f t="shared" si="2"/>
        <v>43856</v>
      </c>
      <c r="I32" s="24"/>
    </row>
    <row r="33" spans="1:10" ht="30" customHeight="1" x14ac:dyDescent="0.3">
      <c r="A33" s="31"/>
      <c r="B33" s="27"/>
      <c r="C33" s="32"/>
      <c r="D33" s="18"/>
      <c r="E33" s="61">
        <f t="shared" si="1"/>
        <v>5</v>
      </c>
      <c r="F33" s="62">
        <f t="shared" si="0"/>
        <v>43857</v>
      </c>
      <c r="G33" s="63" t="str">
        <f>IFERROR(INDEX(Tabelle1!$C$3:$C$51,MATCH(H33,Tabelle1!$B$3:$B$51,0)),"")</f>
        <v/>
      </c>
      <c r="H33" s="64">
        <f t="shared" si="2"/>
        <v>43857</v>
      </c>
      <c r="I33" s="24"/>
    </row>
    <row r="34" spans="1:10" ht="30" customHeight="1" x14ac:dyDescent="0.3">
      <c r="A34" s="31"/>
      <c r="B34" s="27"/>
      <c r="C34" s="32"/>
      <c r="D34" s="18"/>
      <c r="E34" s="61" t="str">
        <f t="shared" si="1"/>
        <v/>
      </c>
      <c r="F34" s="62">
        <f t="shared" si="0"/>
        <v>43858</v>
      </c>
      <c r="G34" s="63" t="str">
        <f>IFERROR(INDEX(Tabelle1!$C$3:$C$51,MATCH(H34,Tabelle1!$B$3:$B$51,0)),"")</f>
        <v/>
      </c>
      <c r="H34" s="64">
        <f t="shared" si="2"/>
        <v>43858</v>
      </c>
      <c r="I34" s="24"/>
    </row>
    <row r="35" spans="1:10" ht="30" customHeight="1" x14ac:dyDescent="0.3">
      <c r="A35" s="31"/>
      <c r="B35" s="27"/>
      <c r="C35" s="32"/>
      <c r="D35" s="18"/>
      <c r="E35" s="61" t="str">
        <f t="shared" si="1"/>
        <v/>
      </c>
      <c r="F35" s="62">
        <f t="shared" si="0"/>
        <v>43859</v>
      </c>
      <c r="G35" s="63" t="str">
        <f>IFERROR(INDEX(Tabelle1!$C$3:$C$51,MATCH(H35,Tabelle1!$B$3:$B$51,0)),"")</f>
        <v/>
      </c>
      <c r="H35" s="64">
        <f t="shared" si="2"/>
        <v>43859</v>
      </c>
      <c r="I35" s="24"/>
    </row>
    <row r="36" spans="1:10" ht="30" customHeight="1" x14ac:dyDescent="0.3">
      <c r="A36" s="31"/>
      <c r="B36" s="27"/>
      <c r="C36" s="32"/>
      <c r="D36" s="18"/>
      <c r="E36" s="61" t="str">
        <f t="shared" si="1"/>
        <v/>
      </c>
      <c r="F36" s="62">
        <f t="shared" si="0"/>
        <v>43860</v>
      </c>
      <c r="G36" s="63" t="str">
        <f>IFERROR(INDEX(Tabelle1!$C$3:$C$51,MATCH(H36,Tabelle1!$B$3:$B$51,0)),"")</f>
        <v/>
      </c>
      <c r="H36" s="64">
        <f t="shared" si="2"/>
        <v>43860</v>
      </c>
      <c r="I36" s="24"/>
    </row>
    <row r="37" spans="1:10" ht="30" customHeight="1" x14ac:dyDescent="0.3">
      <c r="A37" s="33"/>
      <c r="B37" s="34"/>
      <c r="C37" s="35"/>
      <c r="D37" s="18"/>
      <c r="E37" s="61" t="str">
        <f t="shared" si="1"/>
        <v/>
      </c>
      <c r="F37" s="62">
        <f t="shared" si="0"/>
        <v>43861</v>
      </c>
      <c r="G37" s="63" t="str">
        <f>IFERROR(INDEX(Tabelle1!$C$3:$C$51,MATCH(H37,Tabelle1!$B$3:$B$51,0)),"")</f>
        <v/>
      </c>
      <c r="H37" s="64">
        <f t="shared" si="2"/>
        <v>43861</v>
      </c>
      <c r="I37" s="24"/>
    </row>
    <row r="38" spans="1:10" ht="30" customHeight="1" x14ac:dyDescent="0.3">
      <c r="A38" s="18"/>
      <c r="B38" s="18"/>
      <c r="C38" s="18"/>
      <c r="D38" s="18"/>
      <c r="E38" s="36"/>
      <c r="F38" s="37"/>
      <c r="G38" s="38"/>
      <c r="H38" s="39"/>
      <c r="I38" s="18"/>
    </row>
    <row r="39" spans="1:10" ht="39.950000000000003" customHeight="1" x14ac:dyDescent="0.5">
      <c r="A39" s="49" t="s">
        <v>7</v>
      </c>
      <c r="B39" s="50"/>
      <c r="C39" s="50"/>
      <c r="D39" s="50"/>
      <c r="E39" s="51"/>
      <c r="F39" s="52"/>
      <c r="G39" s="50"/>
      <c r="H39" s="96">
        <f>Tabelle1!$C$1</f>
        <v>2020</v>
      </c>
      <c r="I39" s="96"/>
      <c r="J39" s="16"/>
    </row>
    <row r="40" spans="1:10" x14ac:dyDescent="0.3">
      <c r="A40" s="50"/>
      <c r="B40" s="50"/>
      <c r="C40" s="50"/>
      <c r="D40" s="50"/>
      <c r="E40" s="51"/>
      <c r="F40" s="52"/>
      <c r="G40" s="50"/>
      <c r="H40" s="52"/>
      <c r="I40" s="50"/>
    </row>
    <row r="41" spans="1:10" x14ac:dyDescent="0.3">
      <c r="A41" s="50"/>
      <c r="B41" s="50"/>
      <c r="C41" s="50"/>
      <c r="D41" s="50"/>
      <c r="E41" s="65"/>
      <c r="F41" s="53"/>
      <c r="G41" s="54"/>
      <c r="H41" s="53">
        <v>2</v>
      </c>
      <c r="I41" s="50"/>
    </row>
    <row r="42" spans="1:10" x14ac:dyDescent="0.3">
      <c r="A42" s="50"/>
      <c r="B42" s="50"/>
      <c r="C42" s="50"/>
      <c r="D42" s="50"/>
      <c r="E42" s="51"/>
      <c r="F42" s="53"/>
      <c r="G42" s="55"/>
      <c r="H42" s="53"/>
      <c r="I42" s="50"/>
    </row>
    <row r="43" spans="1:10" x14ac:dyDescent="0.3">
      <c r="A43" s="50"/>
      <c r="B43" s="50"/>
      <c r="C43" s="50"/>
      <c r="D43" s="50"/>
      <c r="E43" s="51"/>
      <c r="F43" s="53">
        <f>DATE(H40,H41+1,1)-DATE(H40,H41,1)</f>
        <v>29</v>
      </c>
      <c r="G43" s="55"/>
      <c r="H43" s="53"/>
      <c r="I43" s="50"/>
    </row>
    <row r="44" spans="1:10" ht="30" customHeight="1" x14ac:dyDescent="0.35">
      <c r="A44" s="98"/>
      <c r="B44" s="98"/>
      <c r="C44" s="98"/>
      <c r="D44" s="18"/>
      <c r="E44" s="56"/>
      <c r="F44" s="97">
        <f>H45</f>
        <v>43862</v>
      </c>
      <c r="G44" s="97"/>
      <c r="H44" s="97"/>
      <c r="I44" s="22"/>
    </row>
    <row r="45" spans="1:10" ht="30" customHeight="1" x14ac:dyDescent="0.3">
      <c r="A45" s="98"/>
      <c r="B45" s="98"/>
      <c r="C45" s="98"/>
      <c r="D45" s="18"/>
      <c r="E45" s="57" t="str">
        <f>IFERROR(IF(WEEKDAY(F45,2)=1,_xlfn.ISOWEEKNUM(H45),""),"")</f>
        <v/>
      </c>
      <c r="F45" s="58">
        <f>H45</f>
        <v>43862</v>
      </c>
      <c r="G45" s="59" t="str">
        <f>IFERROR(INDEX(Tabelle1!$C$3:$C$51,MATCH(H45,Tabelle1!$B$3:$B$51,0)),"")</f>
        <v/>
      </c>
      <c r="H45" s="60">
        <f>DATE(Tabelle2!$C$4,Tabelle2!$G$5,1)</f>
        <v>43862</v>
      </c>
      <c r="I45" s="24"/>
    </row>
    <row r="46" spans="1:10" ht="30" customHeight="1" x14ac:dyDescent="0.3">
      <c r="A46" s="98"/>
      <c r="B46" s="98"/>
      <c r="C46" s="98"/>
      <c r="D46" s="18"/>
      <c r="E46" s="61" t="str">
        <f t="shared" ref="E46:E73" si="3">IFERROR(IF(WEEKDAY(F46,2)=1,_xlfn.ISOWEEKNUM(H46),""),"")</f>
        <v/>
      </c>
      <c r="F46" s="62">
        <f t="shared" ref="F46:F73" si="4">H46</f>
        <v>43863</v>
      </c>
      <c r="G46" s="63" t="str">
        <f>IFERROR(INDEX(Tabelle1!$C$3:$C$51,MATCH(H46,Tabelle1!$B$3:$B$51,0)),"")</f>
        <v/>
      </c>
      <c r="H46" s="64">
        <f>IFERROR(IF(MONTH(H45+1)=MONTH(H45),H45+1,""),"")</f>
        <v>43863</v>
      </c>
      <c r="I46" s="24"/>
    </row>
    <row r="47" spans="1:10" ht="30" customHeight="1" x14ac:dyDescent="0.3">
      <c r="A47" s="98"/>
      <c r="B47" s="98"/>
      <c r="C47" s="98"/>
      <c r="D47" s="18"/>
      <c r="E47" s="61">
        <f t="shared" si="3"/>
        <v>6</v>
      </c>
      <c r="F47" s="62">
        <f t="shared" si="4"/>
        <v>43864</v>
      </c>
      <c r="G47" s="63" t="str">
        <f>IFERROR(INDEX(Tabelle1!$C$3:$C$51,MATCH(H47,Tabelle1!$B$3:$B$51,0)),"")</f>
        <v/>
      </c>
      <c r="H47" s="64">
        <f t="shared" ref="H47:H73" si="5">IFERROR(IF(MONTH(H46+1)=MONTH(H46),H46+1,""),"")</f>
        <v>43864</v>
      </c>
      <c r="I47" s="24"/>
    </row>
    <row r="48" spans="1:10" ht="30" customHeight="1" x14ac:dyDescent="0.3">
      <c r="A48" s="98"/>
      <c r="B48" s="98"/>
      <c r="C48" s="98"/>
      <c r="D48" s="18"/>
      <c r="E48" s="61" t="str">
        <f t="shared" si="3"/>
        <v/>
      </c>
      <c r="F48" s="62">
        <f t="shared" si="4"/>
        <v>43865</v>
      </c>
      <c r="G48" s="63" t="str">
        <f>IFERROR(INDEX(Tabelle1!$C$3:$C$51,MATCH(H48,Tabelle1!$B$3:$B$51,0)),"")</f>
        <v/>
      </c>
      <c r="H48" s="64">
        <f t="shared" si="5"/>
        <v>43865</v>
      </c>
      <c r="I48" s="24"/>
    </row>
    <row r="49" spans="1:9" ht="30" customHeight="1" x14ac:dyDescent="0.3">
      <c r="A49" s="98"/>
      <c r="B49" s="98"/>
      <c r="C49" s="98"/>
      <c r="D49" s="18"/>
      <c r="E49" s="61" t="str">
        <f t="shared" si="3"/>
        <v/>
      </c>
      <c r="F49" s="62">
        <f t="shared" si="4"/>
        <v>43866</v>
      </c>
      <c r="G49" s="63" t="str">
        <f>IFERROR(INDEX(Tabelle1!$C$3:$C$51,MATCH(H49,Tabelle1!$B$3:$B$51,0)),"")</f>
        <v/>
      </c>
      <c r="H49" s="64">
        <f t="shared" si="5"/>
        <v>43866</v>
      </c>
      <c r="I49" s="24"/>
    </row>
    <row r="50" spans="1:9" ht="30" customHeight="1" x14ac:dyDescent="0.3">
      <c r="A50" s="98"/>
      <c r="B50" s="98"/>
      <c r="C50" s="98"/>
      <c r="D50" s="18"/>
      <c r="E50" s="61" t="str">
        <f t="shared" si="3"/>
        <v/>
      </c>
      <c r="F50" s="62">
        <f t="shared" si="4"/>
        <v>43867</v>
      </c>
      <c r="G50" s="63" t="str">
        <f>IFERROR(INDEX(Tabelle1!$C$3:$C$51,MATCH(H50,Tabelle1!$B$3:$B$51,0)),"")</f>
        <v/>
      </c>
      <c r="H50" s="64">
        <f t="shared" si="5"/>
        <v>43867</v>
      </c>
      <c r="I50" s="24"/>
    </row>
    <row r="51" spans="1:9" ht="30" customHeight="1" x14ac:dyDescent="0.3">
      <c r="A51" s="98"/>
      <c r="B51" s="98"/>
      <c r="C51" s="98"/>
      <c r="D51" s="18"/>
      <c r="E51" s="61" t="str">
        <f t="shared" si="3"/>
        <v/>
      </c>
      <c r="F51" s="62">
        <f t="shared" si="4"/>
        <v>43868</v>
      </c>
      <c r="G51" s="63" t="str">
        <f>IFERROR(INDEX(Tabelle1!$C$3:$C$51,MATCH(H51,Tabelle1!$B$3:$B$51,0)),"")</f>
        <v/>
      </c>
      <c r="H51" s="64">
        <f t="shared" si="5"/>
        <v>43868</v>
      </c>
      <c r="I51" s="24"/>
    </row>
    <row r="52" spans="1:9" ht="30" customHeight="1" x14ac:dyDescent="0.3">
      <c r="A52" s="98"/>
      <c r="B52" s="98"/>
      <c r="C52" s="98"/>
      <c r="D52" s="18"/>
      <c r="E52" s="61" t="str">
        <f t="shared" si="3"/>
        <v/>
      </c>
      <c r="F52" s="62">
        <f t="shared" si="4"/>
        <v>43869</v>
      </c>
      <c r="G52" s="63" t="str">
        <f>IFERROR(INDEX(Tabelle1!$C$3:$C$51,MATCH(H52,Tabelle1!$B$3:$B$51,0)),"")</f>
        <v/>
      </c>
      <c r="H52" s="64">
        <f>IFERROR(IF(MONTH(H51+1)=MONTH(H51),H51+1,""),"")</f>
        <v>43869</v>
      </c>
      <c r="I52" s="24"/>
    </row>
    <row r="53" spans="1:9" ht="30" customHeight="1" x14ac:dyDescent="0.3">
      <c r="A53" s="98"/>
      <c r="B53" s="98"/>
      <c r="C53" s="98"/>
      <c r="D53" s="18"/>
      <c r="E53" s="61" t="str">
        <f t="shared" si="3"/>
        <v/>
      </c>
      <c r="F53" s="62">
        <f t="shared" si="4"/>
        <v>43870</v>
      </c>
      <c r="G53" s="63" t="str">
        <f>IFERROR(INDEX(Tabelle1!$C$3:$C$51,MATCH(H53,Tabelle1!$B$3:$B$51,0)),"")</f>
        <v/>
      </c>
      <c r="H53" s="64">
        <f t="shared" si="5"/>
        <v>43870</v>
      </c>
      <c r="I53" s="24"/>
    </row>
    <row r="54" spans="1:9" ht="30" customHeight="1" x14ac:dyDescent="0.3">
      <c r="A54" s="98"/>
      <c r="B54" s="98"/>
      <c r="C54" s="98"/>
      <c r="D54" s="18"/>
      <c r="E54" s="61">
        <f t="shared" si="3"/>
        <v>7</v>
      </c>
      <c r="F54" s="62">
        <f t="shared" si="4"/>
        <v>43871</v>
      </c>
      <c r="G54" s="63" t="str">
        <f>IFERROR(INDEX(Tabelle1!$C$3:$C$51,MATCH(H54,Tabelle1!$B$3:$B$51,0)),"")</f>
        <v/>
      </c>
      <c r="H54" s="64">
        <f t="shared" si="5"/>
        <v>43871</v>
      </c>
      <c r="I54" s="24"/>
    </row>
    <row r="55" spans="1:9" ht="30" customHeight="1" x14ac:dyDescent="0.3">
      <c r="A55" s="98"/>
      <c r="B55" s="98"/>
      <c r="C55" s="98"/>
      <c r="D55" s="18"/>
      <c r="E55" s="61" t="str">
        <f t="shared" si="3"/>
        <v/>
      </c>
      <c r="F55" s="62">
        <f t="shared" si="4"/>
        <v>43872</v>
      </c>
      <c r="G55" s="63" t="str">
        <f>IFERROR(INDEX(Tabelle1!$C$3:$C$51,MATCH(H55,Tabelle1!$B$3:$B$51,0)),"")</f>
        <v/>
      </c>
      <c r="H55" s="64">
        <f t="shared" si="5"/>
        <v>43872</v>
      </c>
      <c r="I55" s="24"/>
    </row>
    <row r="56" spans="1:9" ht="30" customHeight="1" x14ac:dyDescent="0.3">
      <c r="A56" s="18"/>
      <c r="B56" s="26" t="s">
        <v>53</v>
      </c>
      <c r="C56" s="23"/>
      <c r="D56" s="18"/>
      <c r="E56" s="61" t="str">
        <f t="shared" si="3"/>
        <v/>
      </c>
      <c r="F56" s="62">
        <f t="shared" si="4"/>
        <v>43873</v>
      </c>
      <c r="G56" s="63" t="str">
        <f>IFERROR(INDEX(Tabelle1!$C$3:$C$51,MATCH(H56,Tabelle1!$B$3:$B$51,0)),"")</f>
        <v/>
      </c>
      <c r="H56" s="64">
        <f t="shared" si="5"/>
        <v>43873</v>
      </c>
      <c r="I56" s="24"/>
    </row>
    <row r="57" spans="1:9" ht="30" customHeight="1" x14ac:dyDescent="0.3">
      <c r="A57" s="23"/>
      <c r="B57" s="23"/>
      <c r="C57" s="23"/>
      <c r="D57" s="18"/>
      <c r="E57" s="61" t="str">
        <f t="shared" si="3"/>
        <v/>
      </c>
      <c r="F57" s="62">
        <f t="shared" si="4"/>
        <v>43874</v>
      </c>
      <c r="G57" s="63" t="str">
        <f>IFERROR(INDEX(Tabelle1!$C$3:$C$51,MATCH(H57,Tabelle1!$B$3:$B$51,0)),"")</f>
        <v/>
      </c>
      <c r="H57" s="64">
        <f t="shared" si="5"/>
        <v>43874</v>
      </c>
      <c r="I57" s="24"/>
    </row>
    <row r="58" spans="1:9" ht="30" customHeight="1" x14ac:dyDescent="0.3">
      <c r="A58" s="23"/>
      <c r="B58" s="23"/>
      <c r="C58" s="23"/>
      <c r="D58" s="18"/>
      <c r="E58" s="61" t="str">
        <f t="shared" si="3"/>
        <v/>
      </c>
      <c r="F58" s="62">
        <f t="shared" si="4"/>
        <v>43875</v>
      </c>
      <c r="G58" s="63" t="str">
        <f>IFERROR(INDEX(Tabelle1!$C$3:$C$51,MATCH(H58,Tabelle1!$B$3:$B$51,0)),"")</f>
        <v xml:space="preserve"> Valentinstag</v>
      </c>
      <c r="H58" s="64">
        <f t="shared" si="5"/>
        <v>43875</v>
      </c>
      <c r="I58" s="24"/>
    </row>
    <row r="59" spans="1:9" ht="30" customHeight="1" x14ac:dyDescent="0.3">
      <c r="A59" s="23"/>
      <c r="B59" s="23"/>
      <c r="C59" s="23"/>
      <c r="D59" s="18"/>
      <c r="E59" s="61" t="str">
        <f t="shared" si="3"/>
        <v/>
      </c>
      <c r="F59" s="62">
        <f t="shared" si="4"/>
        <v>43876</v>
      </c>
      <c r="G59" s="63" t="str">
        <f>IFERROR(INDEX(Tabelle1!$C$3:$C$51,MATCH(H59,Tabelle1!$B$3:$B$51,0)),"")</f>
        <v/>
      </c>
      <c r="H59" s="64">
        <f t="shared" si="5"/>
        <v>43876</v>
      </c>
      <c r="I59" s="24"/>
    </row>
    <row r="60" spans="1:9" ht="30" customHeight="1" x14ac:dyDescent="0.3">
      <c r="A60" s="23"/>
      <c r="B60" s="23"/>
      <c r="C60" s="23"/>
      <c r="D60" s="18"/>
      <c r="E60" s="61" t="str">
        <f t="shared" si="3"/>
        <v/>
      </c>
      <c r="F60" s="62">
        <f t="shared" si="4"/>
        <v>43877</v>
      </c>
      <c r="G60" s="63" t="str">
        <f>IFERROR(INDEX(Tabelle1!$C$3:$C$51,MATCH(H60,Tabelle1!$B$3:$B$51,0)),"")</f>
        <v/>
      </c>
      <c r="H60" s="64">
        <f t="shared" si="5"/>
        <v>43877</v>
      </c>
      <c r="I60" s="24"/>
    </row>
    <row r="61" spans="1:9" ht="30" customHeight="1" x14ac:dyDescent="0.3">
      <c r="A61" s="18"/>
      <c r="B61" s="18"/>
      <c r="C61" s="18"/>
      <c r="D61" s="18"/>
      <c r="E61" s="61">
        <f t="shared" si="3"/>
        <v>8</v>
      </c>
      <c r="F61" s="62">
        <f t="shared" si="4"/>
        <v>43878</v>
      </c>
      <c r="G61" s="63" t="str">
        <f>IFERROR(INDEX(Tabelle1!$C$3:$C$51,MATCH(H61,Tabelle1!$B$3:$B$51,0)),"")</f>
        <v/>
      </c>
      <c r="H61" s="64">
        <f t="shared" si="5"/>
        <v>43878</v>
      </c>
      <c r="I61" s="24"/>
    </row>
    <row r="62" spans="1:9" ht="30" customHeight="1" x14ac:dyDescent="0.3">
      <c r="A62" s="18"/>
      <c r="B62" s="18"/>
      <c r="C62" s="18"/>
      <c r="D62" s="18"/>
      <c r="E62" s="61" t="str">
        <f t="shared" si="3"/>
        <v/>
      </c>
      <c r="F62" s="62">
        <f t="shared" si="4"/>
        <v>43879</v>
      </c>
      <c r="G62" s="63" t="str">
        <f>IFERROR(INDEX(Tabelle1!$C$3:$C$51,MATCH(H62,Tabelle1!$B$3:$B$51,0)),"")</f>
        <v/>
      </c>
      <c r="H62" s="64">
        <f t="shared" si="5"/>
        <v>43879</v>
      </c>
      <c r="I62" s="24"/>
    </row>
    <row r="63" spans="1:9" ht="30" customHeight="1" x14ac:dyDescent="0.3">
      <c r="A63" s="18"/>
      <c r="B63" s="18"/>
      <c r="C63" s="18"/>
      <c r="D63" s="18"/>
      <c r="E63" s="61" t="str">
        <f t="shared" si="3"/>
        <v/>
      </c>
      <c r="F63" s="62">
        <f t="shared" si="4"/>
        <v>43880</v>
      </c>
      <c r="G63" s="63" t="str">
        <f>IFERROR(INDEX(Tabelle1!$C$3:$C$51,MATCH(H63,Tabelle1!$B$3:$B$51,0)),"")</f>
        <v/>
      </c>
      <c r="H63" s="64">
        <f t="shared" si="5"/>
        <v>43880</v>
      </c>
      <c r="I63" s="24"/>
    </row>
    <row r="64" spans="1:9" ht="30" customHeight="1" x14ac:dyDescent="0.3">
      <c r="A64" s="40" t="s">
        <v>54</v>
      </c>
      <c r="B64" s="41"/>
      <c r="C64" s="42"/>
      <c r="D64" s="18"/>
      <c r="E64" s="61" t="str">
        <f t="shared" si="3"/>
        <v/>
      </c>
      <c r="F64" s="62">
        <f t="shared" si="4"/>
        <v>43881</v>
      </c>
      <c r="G64" s="63" t="str">
        <f>IFERROR(INDEX(Tabelle1!$C$3:$C$51,MATCH(H64,Tabelle1!$B$3:$B$51,0)),"")</f>
        <v/>
      </c>
      <c r="H64" s="64">
        <f t="shared" si="5"/>
        <v>43881</v>
      </c>
      <c r="I64" s="24"/>
    </row>
    <row r="65" spans="1:10" ht="30" customHeight="1" x14ac:dyDescent="0.3">
      <c r="A65" s="43"/>
      <c r="B65" s="44"/>
      <c r="C65" s="45"/>
      <c r="D65" s="18"/>
      <c r="E65" s="61" t="str">
        <f t="shared" si="3"/>
        <v/>
      </c>
      <c r="F65" s="62">
        <f t="shared" si="4"/>
        <v>43882</v>
      </c>
      <c r="G65" s="63" t="str">
        <f>IFERROR(INDEX(Tabelle1!$C$3:$C$51,MATCH(H65,Tabelle1!$B$3:$B$51,0)),"")</f>
        <v/>
      </c>
      <c r="H65" s="64">
        <f t="shared" si="5"/>
        <v>43882</v>
      </c>
      <c r="I65" s="24"/>
    </row>
    <row r="66" spans="1:10" ht="30" customHeight="1" x14ac:dyDescent="0.3">
      <c r="A66" s="43"/>
      <c r="B66" s="44"/>
      <c r="C66" s="45"/>
      <c r="D66" s="18"/>
      <c r="E66" s="61" t="str">
        <f t="shared" si="3"/>
        <v/>
      </c>
      <c r="F66" s="62">
        <f t="shared" si="4"/>
        <v>43883</v>
      </c>
      <c r="G66" s="63" t="str">
        <f>IFERROR(INDEX(Tabelle1!$C$3:$C$51,MATCH(H66,Tabelle1!$B$3:$B$51,0)),"")</f>
        <v/>
      </c>
      <c r="H66" s="64">
        <f t="shared" si="5"/>
        <v>43883</v>
      </c>
      <c r="I66" s="24"/>
    </row>
    <row r="67" spans="1:10" ht="30" customHeight="1" x14ac:dyDescent="0.3">
      <c r="A67" s="43"/>
      <c r="B67" s="44"/>
      <c r="C67" s="45"/>
      <c r="D67" s="18"/>
      <c r="E67" s="61" t="str">
        <f t="shared" si="3"/>
        <v/>
      </c>
      <c r="F67" s="62">
        <f t="shared" si="4"/>
        <v>43884</v>
      </c>
      <c r="G67" s="63" t="str">
        <f>IFERROR(INDEX(Tabelle1!$C$3:$C$51,MATCH(H67,Tabelle1!$B$3:$B$51,0)),"")</f>
        <v/>
      </c>
      <c r="H67" s="64">
        <f t="shared" si="5"/>
        <v>43884</v>
      </c>
      <c r="I67" s="24"/>
    </row>
    <row r="68" spans="1:10" ht="30" customHeight="1" x14ac:dyDescent="0.3">
      <c r="A68" s="43"/>
      <c r="B68" s="44"/>
      <c r="C68" s="45"/>
      <c r="D68" s="18"/>
      <c r="E68" s="61">
        <f t="shared" si="3"/>
        <v>9</v>
      </c>
      <c r="F68" s="62">
        <f t="shared" si="4"/>
        <v>43885</v>
      </c>
      <c r="G68" s="63" t="str">
        <f>IFERROR(INDEX(Tabelle1!$C$3:$C$51,MATCH(H68,Tabelle1!$B$3:$B$51,0)),"")</f>
        <v/>
      </c>
      <c r="H68" s="64">
        <f t="shared" si="5"/>
        <v>43885</v>
      </c>
      <c r="I68" s="24"/>
    </row>
    <row r="69" spans="1:10" ht="30" customHeight="1" x14ac:dyDescent="0.3">
      <c r="A69" s="43"/>
      <c r="B69" s="44"/>
      <c r="C69" s="45"/>
      <c r="D69" s="18"/>
      <c r="E69" s="61" t="str">
        <f t="shared" si="3"/>
        <v/>
      </c>
      <c r="F69" s="62">
        <f t="shared" si="4"/>
        <v>43886</v>
      </c>
      <c r="G69" s="63" t="str">
        <f>IFERROR(INDEX(Tabelle1!$C$3:$C$51,MATCH(H69,Tabelle1!$B$3:$B$51,0)),"")</f>
        <v/>
      </c>
      <c r="H69" s="64">
        <f t="shared" si="5"/>
        <v>43886</v>
      </c>
      <c r="I69" s="24"/>
    </row>
    <row r="70" spans="1:10" ht="30" customHeight="1" x14ac:dyDescent="0.3">
      <c r="A70" s="43"/>
      <c r="B70" s="44"/>
      <c r="C70" s="45"/>
      <c r="D70" s="18"/>
      <c r="E70" s="61" t="str">
        <f t="shared" si="3"/>
        <v/>
      </c>
      <c r="F70" s="62">
        <f t="shared" si="4"/>
        <v>43887</v>
      </c>
      <c r="G70" s="63" t="str">
        <f>IFERROR(INDEX(Tabelle1!$C$3:$C$51,MATCH(H70,Tabelle1!$B$3:$B$51,0)),"")</f>
        <v/>
      </c>
      <c r="H70" s="64">
        <f t="shared" si="5"/>
        <v>43887</v>
      </c>
      <c r="I70" s="24"/>
    </row>
    <row r="71" spans="1:10" ht="30" customHeight="1" x14ac:dyDescent="0.3">
      <c r="A71" s="43"/>
      <c r="B71" s="44"/>
      <c r="C71" s="45"/>
      <c r="D71" s="18"/>
      <c r="E71" s="61" t="str">
        <f t="shared" si="3"/>
        <v/>
      </c>
      <c r="F71" s="62">
        <f t="shared" si="4"/>
        <v>43888</v>
      </c>
      <c r="G71" s="63" t="str">
        <f>IFERROR(INDEX(Tabelle1!$C$3:$C$51,MATCH(H71,Tabelle1!$B$3:$B$51,0)),"")</f>
        <v/>
      </c>
      <c r="H71" s="64">
        <f t="shared" si="5"/>
        <v>43888</v>
      </c>
      <c r="I71" s="24"/>
    </row>
    <row r="72" spans="1:10" ht="30" customHeight="1" x14ac:dyDescent="0.3">
      <c r="A72" s="43"/>
      <c r="B72" s="44"/>
      <c r="C72" s="45"/>
      <c r="D72" s="18"/>
      <c r="E72" s="61" t="str">
        <f t="shared" si="3"/>
        <v/>
      </c>
      <c r="F72" s="62">
        <f t="shared" si="4"/>
        <v>43889</v>
      </c>
      <c r="G72" s="63" t="str">
        <f>IFERROR(INDEX(Tabelle1!$C$3:$C$51,MATCH(H72,Tabelle1!$B$3:$B$51,0)),"")</f>
        <v/>
      </c>
      <c r="H72" s="64">
        <f t="shared" si="5"/>
        <v>43889</v>
      </c>
      <c r="I72" s="24"/>
    </row>
    <row r="73" spans="1:10" ht="30" customHeight="1" x14ac:dyDescent="0.3">
      <c r="A73" s="46"/>
      <c r="B73" s="47"/>
      <c r="C73" s="48"/>
      <c r="D73" s="18"/>
      <c r="E73" s="61" t="str">
        <f t="shared" si="3"/>
        <v/>
      </c>
      <c r="F73" s="62">
        <f t="shared" si="4"/>
        <v>43890</v>
      </c>
      <c r="G73" s="63" t="str">
        <f>IFERROR(INDEX(Tabelle1!$C$3:$C$51,MATCH(H73,Tabelle1!$B$3:$B$51,"")),"")</f>
        <v/>
      </c>
      <c r="H73" s="64">
        <f t="shared" si="5"/>
        <v>43890</v>
      </c>
      <c r="I73" s="24"/>
    </row>
    <row r="74" spans="1:10" ht="30" customHeight="1" x14ac:dyDescent="0.3">
      <c r="A74" s="18"/>
      <c r="B74" s="18"/>
      <c r="C74" s="18"/>
      <c r="D74" s="18"/>
      <c r="E74" s="21"/>
      <c r="F74" s="20"/>
      <c r="G74" s="18"/>
      <c r="H74" s="20"/>
      <c r="I74" s="18"/>
    </row>
    <row r="75" spans="1:10" ht="30" customHeight="1" x14ac:dyDescent="0.3">
      <c r="A75" s="18"/>
      <c r="B75" s="18"/>
      <c r="C75" s="18"/>
      <c r="D75" s="18"/>
      <c r="E75" s="21"/>
      <c r="F75" s="20"/>
      <c r="G75" s="18"/>
      <c r="H75" s="20"/>
      <c r="I75" s="18"/>
    </row>
    <row r="76" spans="1:10" ht="30" customHeight="1" x14ac:dyDescent="0.3">
      <c r="A76" s="18"/>
      <c r="B76" s="18"/>
      <c r="C76" s="18"/>
      <c r="D76" s="18"/>
      <c r="E76" s="21"/>
      <c r="F76" s="20"/>
      <c r="G76" s="18"/>
      <c r="H76" s="20"/>
      <c r="I76" s="18"/>
    </row>
    <row r="77" spans="1:10" ht="39.950000000000003" customHeight="1" x14ac:dyDescent="0.5">
      <c r="A77" s="49" t="s">
        <v>7</v>
      </c>
      <c r="B77" s="50"/>
      <c r="C77" s="50"/>
      <c r="D77" s="50"/>
      <c r="E77" s="51"/>
      <c r="F77" s="52"/>
      <c r="G77" s="50"/>
      <c r="H77" s="96">
        <f>Tabelle1!$C$1</f>
        <v>2020</v>
      </c>
      <c r="I77" s="96"/>
      <c r="J77" s="16"/>
    </row>
    <row r="78" spans="1:10" x14ac:dyDescent="0.3">
      <c r="A78" s="50"/>
      <c r="B78" s="50"/>
      <c r="C78" s="50"/>
      <c r="D78" s="50"/>
      <c r="E78" s="51"/>
      <c r="F78" s="52"/>
      <c r="G78" s="50"/>
      <c r="H78" s="52"/>
      <c r="I78" s="50"/>
    </row>
    <row r="79" spans="1:10" x14ac:dyDescent="0.3">
      <c r="A79" s="50"/>
      <c r="B79" s="50"/>
      <c r="C79" s="50"/>
      <c r="D79" s="50"/>
      <c r="E79" s="66"/>
      <c r="F79" s="53"/>
      <c r="G79" s="54"/>
      <c r="H79" s="53">
        <v>3</v>
      </c>
      <c r="I79" s="50"/>
    </row>
    <row r="80" spans="1:10" x14ac:dyDescent="0.3">
      <c r="A80" s="50"/>
      <c r="B80" s="50"/>
      <c r="C80" s="50"/>
      <c r="D80" s="50"/>
      <c r="E80" s="67"/>
      <c r="F80" s="53"/>
      <c r="G80" s="55"/>
      <c r="H80" s="53"/>
      <c r="I80" s="50"/>
    </row>
    <row r="81" spans="1:9" x14ac:dyDescent="0.3">
      <c r="A81" s="50"/>
      <c r="B81" s="50"/>
      <c r="C81" s="50"/>
      <c r="D81" s="50"/>
      <c r="E81" s="67"/>
      <c r="F81" s="53">
        <f>DATE(H78,H79+1,1)-DATE(H78,H79,1)</f>
        <v>31</v>
      </c>
      <c r="G81" s="55"/>
      <c r="H81" s="53"/>
      <c r="I81" s="50"/>
    </row>
    <row r="82" spans="1:9" ht="30" customHeight="1" x14ac:dyDescent="0.35">
      <c r="A82" s="98"/>
      <c r="B82" s="98"/>
      <c r="C82" s="98"/>
      <c r="D82" s="18"/>
      <c r="E82" s="56"/>
      <c r="F82" s="97">
        <f>H83</f>
        <v>43891</v>
      </c>
      <c r="G82" s="97"/>
      <c r="H82" s="97"/>
      <c r="I82" s="22"/>
    </row>
    <row r="83" spans="1:9" ht="30" customHeight="1" x14ac:dyDescent="0.3">
      <c r="A83" s="98"/>
      <c r="B83" s="98"/>
      <c r="C83" s="98"/>
      <c r="D83" s="18"/>
      <c r="E83" s="57" t="str">
        <f>IFERROR(IF(WEEKDAY(F83,2)=1,_xlfn.ISOWEEKNUM(H83),""),"")</f>
        <v/>
      </c>
      <c r="F83" s="58">
        <f>H83</f>
        <v>43891</v>
      </c>
      <c r="G83" s="59" t="str">
        <f>IFERROR(INDEX(Tabelle1!$C$3:$C$51,MATCH(H83,Tabelle1!$B$3:$B$51,0)),"")</f>
        <v/>
      </c>
      <c r="H83" s="60">
        <f>DATE(Tabelle2!$C$4,Tabelle2!$K$5,1)</f>
        <v>43891</v>
      </c>
      <c r="I83" s="24"/>
    </row>
    <row r="84" spans="1:9" ht="30" customHeight="1" x14ac:dyDescent="0.3">
      <c r="A84" s="98"/>
      <c r="B84" s="98"/>
      <c r="C84" s="98"/>
      <c r="D84" s="18"/>
      <c r="E84" s="61">
        <f t="shared" ref="E84:E113" si="6">IFERROR(IF(WEEKDAY(F84,2)=1,_xlfn.ISOWEEKNUM(H84),""),"")</f>
        <v>10</v>
      </c>
      <c r="F84" s="62">
        <f t="shared" ref="F84:F113" si="7">H84</f>
        <v>43892</v>
      </c>
      <c r="G84" s="63" t="str">
        <f>IFERROR(INDEX(Tabelle1!$C$3:$C$51,MATCH(H84,Tabelle1!$B$3:$B$51,0)),"")</f>
        <v/>
      </c>
      <c r="H84" s="64">
        <f>IFERROR(IF(MONTH(H83+1)=MONTH(H83),H83+1,""),"")</f>
        <v>43892</v>
      </c>
      <c r="I84" s="24"/>
    </row>
    <row r="85" spans="1:9" ht="30" customHeight="1" x14ac:dyDescent="0.3">
      <c r="A85" s="98"/>
      <c r="B85" s="98"/>
      <c r="C85" s="98"/>
      <c r="D85" s="18"/>
      <c r="E85" s="61" t="str">
        <f t="shared" si="6"/>
        <v/>
      </c>
      <c r="F85" s="62">
        <f t="shared" si="7"/>
        <v>43893</v>
      </c>
      <c r="G85" s="63" t="str">
        <f>IFERROR(INDEX(Tabelle1!$C$3:$C$51,MATCH(H85,Tabelle1!$B$3:$B$51,0)),"")</f>
        <v/>
      </c>
      <c r="H85" s="64">
        <f t="shared" ref="H85:H113" si="8">IFERROR(IF(MONTH(H84+1)=MONTH(H84),H84+1,""),"")</f>
        <v>43893</v>
      </c>
      <c r="I85" s="24"/>
    </row>
    <row r="86" spans="1:9" ht="30" customHeight="1" x14ac:dyDescent="0.3">
      <c r="A86" s="98"/>
      <c r="B86" s="98"/>
      <c r="C86" s="98"/>
      <c r="D86" s="18"/>
      <c r="E86" s="61" t="str">
        <f t="shared" si="6"/>
        <v/>
      </c>
      <c r="F86" s="62">
        <f t="shared" si="7"/>
        <v>43894</v>
      </c>
      <c r="G86" s="63" t="str">
        <f>IFERROR(INDEX(Tabelle1!$C$3:$C$51,MATCH(H86,Tabelle1!$B$3:$B$51,0)),"")</f>
        <v/>
      </c>
      <c r="H86" s="64">
        <f t="shared" si="8"/>
        <v>43894</v>
      </c>
      <c r="I86" s="24"/>
    </row>
    <row r="87" spans="1:9" ht="30" customHeight="1" x14ac:dyDescent="0.3">
      <c r="A87" s="98"/>
      <c r="B87" s="98"/>
      <c r="C87" s="98"/>
      <c r="D87" s="18"/>
      <c r="E87" s="61" t="str">
        <f t="shared" si="6"/>
        <v/>
      </c>
      <c r="F87" s="62">
        <f t="shared" si="7"/>
        <v>43895</v>
      </c>
      <c r="G87" s="63" t="str">
        <f>IFERROR(INDEX(Tabelle1!$C$3:$C$51,MATCH(H87,Tabelle1!$B$3:$B$51,0)),"")</f>
        <v/>
      </c>
      <c r="H87" s="64">
        <f t="shared" si="8"/>
        <v>43895</v>
      </c>
      <c r="I87" s="24"/>
    </row>
    <row r="88" spans="1:9" ht="30" customHeight="1" x14ac:dyDescent="0.3">
      <c r="A88" s="98"/>
      <c r="B88" s="98"/>
      <c r="C88" s="98"/>
      <c r="D88" s="18"/>
      <c r="E88" s="61" t="str">
        <f t="shared" si="6"/>
        <v/>
      </c>
      <c r="F88" s="62">
        <f t="shared" si="7"/>
        <v>43896</v>
      </c>
      <c r="G88" s="63" t="str">
        <f>IFERROR(INDEX(Tabelle1!$C$3:$C$51,MATCH(H88,Tabelle1!$B$3:$B$51,0)),"")</f>
        <v/>
      </c>
      <c r="H88" s="64">
        <f t="shared" si="8"/>
        <v>43896</v>
      </c>
      <c r="I88" s="24"/>
    </row>
    <row r="89" spans="1:9" ht="30" customHeight="1" x14ac:dyDescent="0.3">
      <c r="A89" s="98"/>
      <c r="B89" s="98"/>
      <c r="C89" s="98"/>
      <c r="D89" s="18"/>
      <c r="E89" s="61" t="str">
        <f t="shared" si="6"/>
        <v/>
      </c>
      <c r="F89" s="62">
        <f t="shared" si="7"/>
        <v>43897</v>
      </c>
      <c r="G89" s="63" t="str">
        <f>IFERROR(INDEX(Tabelle1!$C$3:$C$51,MATCH(H89,Tabelle1!$B$3:$B$51,0)),"")</f>
        <v/>
      </c>
      <c r="H89" s="64">
        <f t="shared" si="8"/>
        <v>43897</v>
      </c>
      <c r="I89" s="24"/>
    </row>
    <row r="90" spans="1:9" ht="30" customHeight="1" x14ac:dyDescent="0.3">
      <c r="A90" s="98"/>
      <c r="B90" s="98"/>
      <c r="C90" s="98"/>
      <c r="D90" s="18"/>
      <c r="E90" s="61" t="str">
        <f t="shared" si="6"/>
        <v/>
      </c>
      <c r="F90" s="62">
        <f t="shared" si="7"/>
        <v>43898</v>
      </c>
      <c r="G90" s="63" t="str">
        <f>IFERROR(INDEX(Tabelle1!$C$3:$C$51,MATCH(H90,Tabelle1!$B$3:$B$51,0)),"")</f>
        <v/>
      </c>
      <c r="H90" s="64">
        <f>IFERROR(IF(MONTH(H89+1)=MONTH(H89),H89+1,""),"")</f>
        <v>43898</v>
      </c>
      <c r="I90" s="24"/>
    </row>
    <row r="91" spans="1:9" ht="30" customHeight="1" x14ac:dyDescent="0.3">
      <c r="A91" s="98"/>
      <c r="B91" s="98"/>
      <c r="C91" s="98"/>
      <c r="D91" s="18"/>
      <c r="E91" s="61">
        <f t="shared" si="6"/>
        <v>11</v>
      </c>
      <c r="F91" s="62">
        <f t="shared" si="7"/>
        <v>43899</v>
      </c>
      <c r="G91" s="63" t="str">
        <f>IFERROR(INDEX(Tabelle1!$C$3:$C$51,MATCH(H91,Tabelle1!$B$3:$B$51,0)),"")</f>
        <v/>
      </c>
      <c r="H91" s="64">
        <f t="shared" si="8"/>
        <v>43899</v>
      </c>
      <c r="I91" s="24"/>
    </row>
    <row r="92" spans="1:9" ht="30" customHeight="1" x14ac:dyDescent="0.3">
      <c r="A92" s="98"/>
      <c r="B92" s="98"/>
      <c r="C92" s="98"/>
      <c r="D92" s="18"/>
      <c r="E92" s="61" t="str">
        <f t="shared" si="6"/>
        <v/>
      </c>
      <c r="F92" s="62">
        <f t="shared" si="7"/>
        <v>43900</v>
      </c>
      <c r="G92" s="63" t="str">
        <f>IFERROR(INDEX(Tabelle1!$C$3:$C$51,MATCH(H92,Tabelle1!$B$3:$B$51,0)),"")</f>
        <v/>
      </c>
      <c r="H92" s="64">
        <f t="shared" si="8"/>
        <v>43900</v>
      </c>
      <c r="I92" s="24"/>
    </row>
    <row r="93" spans="1:9" ht="30" customHeight="1" x14ac:dyDescent="0.3">
      <c r="A93" s="98"/>
      <c r="B93" s="98"/>
      <c r="C93" s="98"/>
      <c r="D93" s="18"/>
      <c r="E93" s="61" t="str">
        <f t="shared" si="6"/>
        <v/>
      </c>
      <c r="F93" s="62">
        <f t="shared" si="7"/>
        <v>43901</v>
      </c>
      <c r="G93" s="63" t="str">
        <f>IFERROR(INDEX(Tabelle1!$C$3:$C$51,MATCH(H93,Tabelle1!$B$3:$B$51,0)),"")</f>
        <v/>
      </c>
      <c r="H93" s="64">
        <f t="shared" si="8"/>
        <v>43901</v>
      </c>
      <c r="I93" s="24"/>
    </row>
    <row r="94" spans="1:9" ht="30" customHeight="1" x14ac:dyDescent="0.3">
      <c r="A94" s="18"/>
      <c r="B94" s="26" t="s">
        <v>53</v>
      </c>
      <c r="C94" s="23"/>
      <c r="D94" s="18"/>
      <c r="E94" s="61" t="str">
        <f t="shared" si="6"/>
        <v/>
      </c>
      <c r="F94" s="62">
        <f t="shared" si="7"/>
        <v>43902</v>
      </c>
      <c r="G94" s="63" t="str">
        <f>IFERROR(INDEX(Tabelle1!$C$3:$C$51,MATCH(H94,Tabelle1!$B$3:$B$51,0)),"")</f>
        <v/>
      </c>
      <c r="H94" s="64">
        <f t="shared" si="8"/>
        <v>43902</v>
      </c>
      <c r="I94" s="24"/>
    </row>
    <row r="95" spans="1:9" ht="30" customHeight="1" x14ac:dyDescent="0.3">
      <c r="A95" s="23"/>
      <c r="B95" s="23"/>
      <c r="C95" s="23"/>
      <c r="D95" s="18"/>
      <c r="E95" s="61" t="str">
        <f t="shared" si="6"/>
        <v/>
      </c>
      <c r="F95" s="62">
        <f t="shared" si="7"/>
        <v>43903</v>
      </c>
      <c r="G95" s="63" t="str">
        <f>IFERROR(INDEX(Tabelle1!$C$3:$C$51,MATCH(H95,Tabelle1!$B$3:$B$51,0)),"")</f>
        <v/>
      </c>
      <c r="H95" s="64">
        <f t="shared" si="8"/>
        <v>43903</v>
      </c>
      <c r="I95" s="24"/>
    </row>
    <row r="96" spans="1:9" ht="30" customHeight="1" x14ac:dyDescent="0.3">
      <c r="A96" s="23"/>
      <c r="B96" s="23"/>
      <c r="C96" s="23"/>
      <c r="D96" s="18"/>
      <c r="E96" s="61" t="str">
        <f t="shared" si="6"/>
        <v/>
      </c>
      <c r="F96" s="62">
        <f t="shared" si="7"/>
        <v>43904</v>
      </c>
      <c r="G96" s="63" t="str">
        <f>IFERROR(INDEX(Tabelle1!$C$3:$C$51,MATCH(H96,Tabelle1!$B$3:$B$51,0)),"")</f>
        <v/>
      </c>
      <c r="H96" s="64">
        <f t="shared" si="8"/>
        <v>43904</v>
      </c>
      <c r="I96" s="24"/>
    </row>
    <row r="97" spans="1:9" ht="30" customHeight="1" x14ac:dyDescent="0.3">
      <c r="A97" s="23"/>
      <c r="B97" s="23"/>
      <c r="C97" s="23"/>
      <c r="D97" s="18"/>
      <c r="E97" s="61" t="str">
        <f t="shared" si="6"/>
        <v/>
      </c>
      <c r="F97" s="62">
        <f t="shared" si="7"/>
        <v>43905</v>
      </c>
      <c r="G97" s="63" t="str">
        <f>IFERROR(INDEX(Tabelle1!$C$3:$C$51,MATCH(H97,Tabelle1!$B$3:$B$51,0)),"")</f>
        <v/>
      </c>
      <c r="H97" s="64">
        <f t="shared" si="8"/>
        <v>43905</v>
      </c>
      <c r="I97" s="24"/>
    </row>
    <row r="98" spans="1:9" ht="30" customHeight="1" x14ac:dyDescent="0.3">
      <c r="A98" s="23"/>
      <c r="B98" s="23"/>
      <c r="C98" s="23"/>
      <c r="D98" s="18"/>
      <c r="E98" s="61">
        <f t="shared" si="6"/>
        <v>12</v>
      </c>
      <c r="F98" s="62">
        <f t="shared" si="7"/>
        <v>43906</v>
      </c>
      <c r="G98" s="63" t="str">
        <f>IFERROR(INDEX(Tabelle1!$C$3:$C$51,MATCH(H98,Tabelle1!$B$3:$B$51,0)),"")</f>
        <v/>
      </c>
      <c r="H98" s="64">
        <f t="shared" si="8"/>
        <v>43906</v>
      </c>
      <c r="I98" s="24"/>
    </row>
    <row r="99" spans="1:9" ht="30" customHeight="1" x14ac:dyDescent="0.3">
      <c r="A99" s="18"/>
      <c r="B99" s="18"/>
      <c r="C99" s="18"/>
      <c r="D99" s="18"/>
      <c r="E99" s="61" t="str">
        <f t="shared" si="6"/>
        <v/>
      </c>
      <c r="F99" s="62">
        <f t="shared" si="7"/>
        <v>43907</v>
      </c>
      <c r="G99" s="63" t="str">
        <f>IFERROR(INDEX(Tabelle1!$C$3:$C$51,MATCH(H99,Tabelle1!$B$3:$B$51,0)),"")</f>
        <v/>
      </c>
      <c r="H99" s="64">
        <f t="shared" si="8"/>
        <v>43907</v>
      </c>
      <c r="I99" s="24"/>
    </row>
    <row r="100" spans="1:9" ht="30" customHeight="1" x14ac:dyDescent="0.3">
      <c r="A100" s="18"/>
      <c r="B100" s="18"/>
      <c r="C100" s="18"/>
      <c r="D100" s="18"/>
      <c r="E100" s="61" t="str">
        <f t="shared" si="6"/>
        <v/>
      </c>
      <c r="F100" s="62">
        <f t="shared" si="7"/>
        <v>43908</v>
      </c>
      <c r="G100" s="63" t="str">
        <f>IFERROR(INDEX(Tabelle1!$C$3:$C$51,MATCH(H100,Tabelle1!$B$3:$B$51,0)),"")</f>
        <v/>
      </c>
      <c r="H100" s="64">
        <f t="shared" si="8"/>
        <v>43908</v>
      </c>
      <c r="I100" s="24"/>
    </row>
    <row r="101" spans="1:9" ht="30" customHeight="1" x14ac:dyDescent="0.3">
      <c r="A101" s="18"/>
      <c r="B101" s="18"/>
      <c r="C101" s="18"/>
      <c r="D101" s="18"/>
      <c r="E101" s="61" t="str">
        <f t="shared" si="6"/>
        <v/>
      </c>
      <c r="F101" s="62">
        <f t="shared" si="7"/>
        <v>43909</v>
      </c>
      <c r="G101" s="63" t="str">
        <f>IFERROR(INDEX(Tabelle1!$C$3:$C$51,MATCH(H101,Tabelle1!$B$3:$B$51,0)),"")</f>
        <v/>
      </c>
      <c r="H101" s="64">
        <f t="shared" si="8"/>
        <v>43909</v>
      </c>
      <c r="I101" s="24"/>
    </row>
    <row r="102" spans="1:9" ht="30" customHeight="1" x14ac:dyDescent="0.3">
      <c r="A102" s="18"/>
      <c r="B102" s="18"/>
      <c r="C102" s="18"/>
      <c r="D102" s="18"/>
      <c r="E102" s="61" t="str">
        <f t="shared" si="6"/>
        <v/>
      </c>
      <c r="F102" s="62">
        <f t="shared" si="7"/>
        <v>43910</v>
      </c>
      <c r="G102" s="63" t="str">
        <f>IFERROR(INDEX(Tabelle1!$C$3:$C$51,MATCH(H102,Tabelle1!$B$3:$B$51,0)),"")</f>
        <v/>
      </c>
      <c r="H102" s="64">
        <f t="shared" si="8"/>
        <v>43910</v>
      </c>
      <c r="I102" s="24"/>
    </row>
    <row r="103" spans="1:9" ht="30" customHeight="1" x14ac:dyDescent="0.3">
      <c r="A103" s="18"/>
      <c r="B103" s="18"/>
      <c r="C103" s="18"/>
      <c r="D103" s="18"/>
      <c r="E103" s="61" t="str">
        <f t="shared" si="6"/>
        <v/>
      </c>
      <c r="F103" s="62">
        <f t="shared" si="7"/>
        <v>43911</v>
      </c>
      <c r="G103" s="63" t="str">
        <f>IFERROR(INDEX(Tabelle1!$C$3:$C$51,MATCH(H103,Tabelle1!$B$3:$B$51,0)),"")</f>
        <v/>
      </c>
      <c r="H103" s="64">
        <f t="shared" si="8"/>
        <v>43911</v>
      </c>
      <c r="I103" s="24"/>
    </row>
    <row r="104" spans="1:9" ht="30" customHeight="1" x14ac:dyDescent="0.3">
      <c r="A104" s="40" t="s">
        <v>54</v>
      </c>
      <c r="B104" s="41"/>
      <c r="C104" s="42"/>
      <c r="D104" s="18"/>
      <c r="E104" s="61" t="str">
        <f t="shared" si="6"/>
        <v/>
      </c>
      <c r="F104" s="62">
        <f t="shared" si="7"/>
        <v>43912</v>
      </c>
      <c r="G104" s="63" t="str">
        <f>IFERROR(INDEX(Tabelle1!$C$3:$C$51,MATCH(H104,Tabelle1!$B$3:$B$51,0)),"")</f>
        <v/>
      </c>
      <c r="H104" s="64">
        <f t="shared" si="8"/>
        <v>43912</v>
      </c>
      <c r="I104" s="24"/>
    </row>
    <row r="105" spans="1:9" ht="30" customHeight="1" x14ac:dyDescent="0.3">
      <c r="A105" s="43"/>
      <c r="B105" s="44"/>
      <c r="C105" s="45"/>
      <c r="D105" s="18"/>
      <c r="E105" s="61">
        <f t="shared" si="6"/>
        <v>13</v>
      </c>
      <c r="F105" s="62">
        <f t="shared" si="7"/>
        <v>43913</v>
      </c>
      <c r="G105" s="63" t="str">
        <f>IFERROR(INDEX(Tabelle1!$C$3:$C$51,MATCH(H105,Tabelle1!$B$3:$B$51,0)),"")</f>
        <v/>
      </c>
      <c r="H105" s="64">
        <f t="shared" si="8"/>
        <v>43913</v>
      </c>
      <c r="I105" s="24"/>
    </row>
    <row r="106" spans="1:9" ht="30" customHeight="1" x14ac:dyDescent="0.3">
      <c r="A106" s="43"/>
      <c r="B106" s="44"/>
      <c r="C106" s="45"/>
      <c r="D106" s="18"/>
      <c r="E106" s="61" t="str">
        <f t="shared" si="6"/>
        <v/>
      </c>
      <c r="F106" s="62">
        <f t="shared" si="7"/>
        <v>43914</v>
      </c>
      <c r="G106" s="63" t="str">
        <f>IFERROR(INDEX(Tabelle1!$C$3:$C$51,MATCH(H106,Tabelle1!$B$3:$B$51,0)),"")</f>
        <v/>
      </c>
      <c r="H106" s="64">
        <f t="shared" si="8"/>
        <v>43914</v>
      </c>
      <c r="I106" s="24"/>
    </row>
    <row r="107" spans="1:9" ht="30" customHeight="1" x14ac:dyDescent="0.3">
      <c r="A107" s="43"/>
      <c r="B107" s="44"/>
      <c r="C107" s="45"/>
      <c r="D107" s="18"/>
      <c r="E107" s="61" t="str">
        <f t="shared" si="6"/>
        <v/>
      </c>
      <c r="F107" s="62">
        <f t="shared" si="7"/>
        <v>43915</v>
      </c>
      <c r="G107" s="63" t="str">
        <f>IFERROR(INDEX(Tabelle1!$C$3:$C$51,MATCH(H107,Tabelle1!$B$3:$B$51,0)),"")</f>
        <v/>
      </c>
      <c r="H107" s="64">
        <f t="shared" si="8"/>
        <v>43915</v>
      </c>
      <c r="I107" s="24"/>
    </row>
    <row r="108" spans="1:9" ht="30" customHeight="1" x14ac:dyDescent="0.3">
      <c r="A108" s="43"/>
      <c r="B108" s="44"/>
      <c r="C108" s="45"/>
      <c r="D108" s="18"/>
      <c r="E108" s="61" t="str">
        <f t="shared" si="6"/>
        <v/>
      </c>
      <c r="F108" s="62">
        <f t="shared" si="7"/>
        <v>43916</v>
      </c>
      <c r="G108" s="63" t="str">
        <f>IFERROR(INDEX(Tabelle1!$C$3:$C$51,MATCH(H108,Tabelle1!$B$3:$B$51,0)),"")</f>
        <v/>
      </c>
      <c r="H108" s="64">
        <f t="shared" si="8"/>
        <v>43916</v>
      </c>
      <c r="I108" s="24"/>
    </row>
    <row r="109" spans="1:9" ht="30" customHeight="1" x14ac:dyDescent="0.3">
      <c r="A109" s="43"/>
      <c r="B109" s="44"/>
      <c r="C109" s="45"/>
      <c r="D109" s="18"/>
      <c r="E109" s="61" t="str">
        <f t="shared" si="6"/>
        <v/>
      </c>
      <c r="F109" s="62">
        <f t="shared" si="7"/>
        <v>43917</v>
      </c>
      <c r="G109" s="63" t="str">
        <f>IFERROR(INDEX(Tabelle1!$C$3:$C$51,MATCH(H109,Tabelle1!$B$3:$B$51,0)),"")</f>
        <v/>
      </c>
      <c r="H109" s="64">
        <f t="shared" si="8"/>
        <v>43917</v>
      </c>
      <c r="I109" s="24"/>
    </row>
    <row r="110" spans="1:9" ht="30" customHeight="1" x14ac:dyDescent="0.3">
      <c r="A110" s="43"/>
      <c r="B110" s="44"/>
      <c r="C110" s="45"/>
      <c r="D110" s="18"/>
      <c r="E110" s="61" t="str">
        <f t="shared" si="6"/>
        <v/>
      </c>
      <c r="F110" s="62">
        <f t="shared" si="7"/>
        <v>43918</v>
      </c>
      <c r="G110" s="63" t="str">
        <f>IFERROR(INDEX(Tabelle1!$C$3:$C$51,MATCH(H110,Tabelle1!$B$3:$B$51,0)),"")</f>
        <v/>
      </c>
      <c r="H110" s="64">
        <f t="shared" si="8"/>
        <v>43918</v>
      </c>
      <c r="I110" s="24"/>
    </row>
    <row r="111" spans="1:9" ht="30" customHeight="1" x14ac:dyDescent="0.3">
      <c r="A111" s="43"/>
      <c r="B111" s="44"/>
      <c r="C111" s="45"/>
      <c r="D111" s="18"/>
      <c r="E111" s="61" t="str">
        <f t="shared" si="6"/>
        <v/>
      </c>
      <c r="F111" s="62">
        <f t="shared" si="7"/>
        <v>43919</v>
      </c>
      <c r="G111" s="63" t="str">
        <f>IFERROR(INDEX(Tabelle1!$C$3:$C$51,MATCH(H111,Tabelle1!$B$3:$B$51,0)),"")</f>
        <v/>
      </c>
      <c r="H111" s="64">
        <f t="shared" si="8"/>
        <v>43919</v>
      </c>
      <c r="I111" s="24"/>
    </row>
    <row r="112" spans="1:9" ht="30" customHeight="1" x14ac:dyDescent="0.3">
      <c r="A112" s="43"/>
      <c r="B112" s="44"/>
      <c r="C112" s="45"/>
      <c r="D112" s="18"/>
      <c r="E112" s="61">
        <f t="shared" si="6"/>
        <v>14</v>
      </c>
      <c r="F112" s="62">
        <f t="shared" si="7"/>
        <v>43920</v>
      </c>
      <c r="G112" s="63" t="str">
        <f>IFERROR(INDEX(Tabelle1!$C$3:$C$51,MATCH(H112,Tabelle1!$B$3:$B$51,0)),"")</f>
        <v/>
      </c>
      <c r="H112" s="64">
        <f t="shared" si="8"/>
        <v>43920</v>
      </c>
      <c r="I112" s="24"/>
    </row>
    <row r="113" spans="1:10" ht="30" customHeight="1" x14ac:dyDescent="0.3">
      <c r="A113" s="46"/>
      <c r="B113" s="47"/>
      <c r="C113" s="48"/>
      <c r="D113" s="18"/>
      <c r="E113" s="61" t="str">
        <f t="shared" si="6"/>
        <v/>
      </c>
      <c r="F113" s="62">
        <f t="shared" si="7"/>
        <v>43921</v>
      </c>
      <c r="G113" s="63" t="str">
        <f>IFERROR(INDEX(Tabelle1!$C$3:$C$51,MATCH(H113,Tabelle1!$B$3:$B$51,0)),"")</f>
        <v/>
      </c>
      <c r="H113" s="64">
        <f t="shared" si="8"/>
        <v>43921</v>
      </c>
      <c r="I113" s="24"/>
    </row>
    <row r="114" spans="1:10" ht="30" customHeight="1" x14ac:dyDescent="0.3">
      <c r="A114" s="18"/>
      <c r="B114" s="18"/>
      <c r="C114" s="18"/>
      <c r="D114" s="18"/>
      <c r="E114" s="21"/>
      <c r="F114" s="20"/>
      <c r="G114" s="18"/>
      <c r="H114" s="20"/>
      <c r="I114" s="18"/>
    </row>
    <row r="115" spans="1:10" ht="39.950000000000003" customHeight="1" x14ac:dyDescent="0.5">
      <c r="A115" s="49" t="s">
        <v>7</v>
      </c>
      <c r="B115" s="50"/>
      <c r="C115" s="50"/>
      <c r="D115" s="50"/>
      <c r="E115" s="51"/>
      <c r="F115" s="52"/>
      <c r="G115" s="50"/>
      <c r="H115" s="96">
        <f>Tabelle1!$C$1</f>
        <v>2020</v>
      </c>
      <c r="I115" s="96"/>
      <c r="J115" s="16"/>
    </row>
    <row r="116" spans="1:10" x14ac:dyDescent="0.3">
      <c r="A116" s="50"/>
      <c r="B116" s="50"/>
      <c r="C116" s="50"/>
      <c r="D116" s="50"/>
      <c r="E116" s="51"/>
      <c r="F116" s="52"/>
      <c r="G116" s="50"/>
      <c r="H116" s="52"/>
      <c r="I116" s="50"/>
    </row>
    <row r="117" spans="1:10" x14ac:dyDescent="0.3">
      <c r="A117" s="50"/>
      <c r="B117" s="50"/>
      <c r="C117" s="50"/>
      <c r="D117" s="50"/>
      <c r="E117" s="66"/>
      <c r="F117" s="53"/>
      <c r="G117" s="54"/>
      <c r="H117" s="53">
        <v>4</v>
      </c>
      <c r="I117" s="50"/>
    </row>
    <row r="118" spans="1:10" x14ac:dyDescent="0.3">
      <c r="A118" s="50"/>
      <c r="B118" s="50"/>
      <c r="C118" s="50"/>
      <c r="D118" s="50"/>
      <c r="E118" s="67"/>
      <c r="F118" s="53"/>
      <c r="G118" s="55"/>
      <c r="H118" s="53"/>
      <c r="I118" s="50"/>
    </row>
    <row r="119" spans="1:10" x14ac:dyDescent="0.3">
      <c r="A119" s="50"/>
      <c r="B119" s="50"/>
      <c r="C119" s="50"/>
      <c r="D119" s="50"/>
      <c r="E119" s="67"/>
      <c r="F119" s="53">
        <f>DATE(H116,H117+1,1)-DATE(H116,H117,1)</f>
        <v>30</v>
      </c>
      <c r="G119" s="55"/>
      <c r="H119" s="53"/>
      <c r="I119" s="50"/>
    </row>
    <row r="120" spans="1:10" ht="30" customHeight="1" x14ac:dyDescent="0.35">
      <c r="A120" s="98"/>
      <c r="B120" s="98"/>
      <c r="C120" s="98"/>
      <c r="D120" s="18"/>
      <c r="E120" s="56"/>
      <c r="F120" s="97">
        <f>H121</f>
        <v>43922</v>
      </c>
      <c r="G120" s="97"/>
      <c r="H120" s="97"/>
      <c r="I120" s="22"/>
    </row>
    <row r="121" spans="1:10" ht="30" customHeight="1" x14ac:dyDescent="0.3">
      <c r="A121" s="98"/>
      <c r="B121" s="98"/>
      <c r="C121" s="98"/>
      <c r="D121" s="18"/>
      <c r="E121" s="57" t="str">
        <f>IFERROR(IF(WEEKDAY(F121,2)=1,_xlfn.ISOWEEKNUM(H121),""),"")</f>
        <v/>
      </c>
      <c r="F121" s="58">
        <f>H121</f>
        <v>43922</v>
      </c>
      <c r="G121" s="59" t="str">
        <f>IFERROR(INDEX(Tabelle1!$C$3:$C$51,MATCH(H121,Tabelle1!$B$3:$B$51,0)),"")</f>
        <v/>
      </c>
      <c r="H121" s="60">
        <f>DATE(Tabelle2!$C$4,Tabelle2!$O$5,1)</f>
        <v>43922</v>
      </c>
      <c r="I121" s="24"/>
    </row>
    <row r="122" spans="1:10" ht="30" customHeight="1" x14ac:dyDescent="0.3">
      <c r="A122" s="98"/>
      <c r="B122" s="98"/>
      <c r="C122" s="98"/>
      <c r="D122" s="18"/>
      <c r="E122" s="61" t="str">
        <f t="shared" ref="E122:E150" si="9">IFERROR(IF(WEEKDAY(F122,2)=1,_xlfn.ISOWEEKNUM(H122),""),"")</f>
        <v/>
      </c>
      <c r="F122" s="62">
        <f t="shared" ref="F122:F150" si="10">H122</f>
        <v>43923</v>
      </c>
      <c r="G122" s="63" t="str">
        <f>IFERROR(INDEX(Tabelle1!$C$3:$C$51,MATCH(H122,Tabelle1!$B$3:$B$51,0)),"")</f>
        <v/>
      </c>
      <c r="H122" s="64">
        <f>IFERROR(IF(MONTH(H121+1)=MONTH(H121),H121+1,""),"")</f>
        <v>43923</v>
      </c>
      <c r="I122" s="24"/>
    </row>
    <row r="123" spans="1:10" ht="30" customHeight="1" x14ac:dyDescent="0.3">
      <c r="A123" s="98"/>
      <c r="B123" s="98"/>
      <c r="C123" s="98"/>
      <c r="D123" s="18"/>
      <c r="E123" s="61" t="str">
        <f t="shared" si="9"/>
        <v/>
      </c>
      <c r="F123" s="62">
        <f t="shared" si="10"/>
        <v>43924</v>
      </c>
      <c r="G123" s="63" t="str">
        <f>IFERROR(INDEX(Tabelle1!$C$3:$C$51,MATCH(H123,Tabelle1!$B$3:$B$51,0)),"")</f>
        <v/>
      </c>
      <c r="H123" s="64">
        <f t="shared" ref="H123:H150" si="11">IFERROR(IF(MONTH(H122+1)=MONTH(H122),H122+1,""),"")</f>
        <v>43924</v>
      </c>
      <c r="I123" s="24"/>
    </row>
    <row r="124" spans="1:10" ht="30" customHeight="1" x14ac:dyDescent="0.3">
      <c r="A124" s="98"/>
      <c r="B124" s="98"/>
      <c r="C124" s="98"/>
      <c r="D124" s="18"/>
      <c r="E124" s="61" t="str">
        <f t="shared" si="9"/>
        <v/>
      </c>
      <c r="F124" s="62">
        <f t="shared" si="10"/>
        <v>43925</v>
      </c>
      <c r="G124" s="63" t="str">
        <f>IFERROR(INDEX(Tabelle1!$C$3:$C$51,MATCH(H124,Tabelle1!$B$3:$B$51,0)),"")</f>
        <v/>
      </c>
      <c r="H124" s="64">
        <f t="shared" si="11"/>
        <v>43925</v>
      </c>
      <c r="I124" s="24"/>
    </row>
    <row r="125" spans="1:10" ht="30" customHeight="1" x14ac:dyDescent="0.3">
      <c r="A125" s="98"/>
      <c r="B125" s="98"/>
      <c r="C125" s="98"/>
      <c r="D125" s="18"/>
      <c r="E125" s="61" t="str">
        <f t="shared" si="9"/>
        <v/>
      </c>
      <c r="F125" s="62">
        <f t="shared" si="10"/>
        <v>43926</v>
      </c>
      <c r="G125" s="63" t="str">
        <f>IFERROR(INDEX(Tabelle1!$C$3:$C$51,MATCH(H125,Tabelle1!$B$3:$B$51,0)),"")</f>
        <v/>
      </c>
      <c r="H125" s="64">
        <f t="shared" si="11"/>
        <v>43926</v>
      </c>
      <c r="I125" s="24"/>
    </row>
    <row r="126" spans="1:10" ht="30" customHeight="1" x14ac:dyDescent="0.3">
      <c r="A126" s="98"/>
      <c r="B126" s="98"/>
      <c r="C126" s="98"/>
      <c r="D126" s="18"/>
      <c r="E126" s="61">
        <f t="shared" si="9"/>
        <v>15</v>
      </c>
      <c r="F126" s="62">
        <f t="shared" si="10"/>
        <v>43927</v>
      </c>
      <c r="G126" s="63" t="str">
        <f>IFERROR(INDEX(Tabelle1!$C$3:$C$51,MATCH(H126,Tabelle1!$B$3:$B$51,0)),"")</f>
        <v/>
      </c>
      <c r="H126" s="64">
        <f t="shared" si="11"/>
        <v>43927</v>
      </c>
      <c r="I126" s="24"/>
    </row>
    <row r="127" spans="1:10" ht="30" customHeight="1" x14ac:dyDescent="0.3">
      <c r="A127" s="98"/>
      <c r="B127" s="98"/>
      <c r="C127" s="98"/>
      <c r="D127" s="18"/>
      <c r="E127" s="61" t="str">
        <f t="shared" si="9"/>
        <v/>
      </c>
      <c r="F127" s="62">
        <f t="shared" si="10"/>
        <v>43928</v>
      </c>
      <c r="G127" s="63" t="str">
        <f>IFERROR(INDEX(Tabelle1!$C$3:$C$51,MATCH(H127,Tabelle1!$B$3:$B$51,0)),"")</f>
        <v/>
      </c>
      <c r="H127" s="64">
        <f t="shared" si="11"/>
        <v>43928</v>
      </c>
      <c r="I127" s="24"/>
    </row>
    <row r="128" spans="1:10" ht="30" customHeight="1" x14ac:dyDescent="0.3">
      <c r="A128" s="98"/>
      <c r="B128" s="98"/>
      <c r="C128" s="98"/>
      <c r="D128" s="18"/>
      <c r="E128" s="61" t="str">
        <f t="shared" si="9"/>
        <v/>
      </c>
      <c r="F128" s="62">
        <f t="shared" si="10"/>
        <v>43929</v>
      </c>
      <c r="G128" s="63" t="str">
        <f>IFERROR(INDEX(Tabelle1!$C$3:$C$51,MATCH(H128,Tabelle1!$B$3:$B$51,0)),"")</f>
        <v/>
      </c>
      <c r="H128" s="64">
        <f>IFERROR(IF(MONTH(H127+1)=MONTH(H127),H127+1,""),"")</f>
        <v>43929</v>
      </c>
      <c r="I128" s="24"/>
    </row>
    <row r="129" spans="1:9" ht="30" customHeight="1" x14ac:dyDescent="0.3">
      <c r="A129" s="98"/>
      <c r="B129" s="98"/>
      <c r="C129" s="98"/>
      <c r="D129" s="18"/>
      <c r="E129" s="61" t="str">
        <f t="shared" si="9"/>
        <v/>
      </c>
      <c r="F129" s="62">
        <f t="shared" si="10"/>
        <v>43930</v>
      </c>
      <c r="G129" s="63" t="str">
        <f>IFERROR(INDEX(Tabelle1!$C$3:$C$51,MATCH(H129,Tabelle1!$B$3:$B$51,0)),"")</f>
        <v/>
      </c>
      <c r="H129" s="64">
        <f t="shared" si="11"/>
        <v>43930</v>
      </c>
      <c r="I129" s="24"/>
    </row>
    <row r="130" spans="1:9" ht="30" customHeight="1" x14ac:dyDescent="0.3">
      <c r="A130" s="98"/>
      <c r="B130" s="98"/>
      <c r="C130" s="98"/>
      <c r="D130" s="18"/>
      <c r="E130" s="61" t="str">
        <f t="shared" si="9"/>
        <v/>
      </c>
      <c r="F130" s="62">
        <f t="shared" si="10"/>
        <v>43931</v>
      </c>
      <c r="G130" s="63" t="str">
        <f>IFERROR(INDEX(Tabelle1!$C$3:$C$51,MATCH(H130,Tabelle1!$B$3:$B$51,0)),"")</f>
        <v xml:space="preserve"> Karfreitag</v>
      </c>
      <c r="H130" s="64">
        <f t="shared" si="11"/>
        <v>43931</v>
      </c>
      <c r="I130" s="24"/>
    </row>
    <row r="131" spans="1:9" ht="30" customHeight="1" x14ac:dyDescent="0.3">
      <c r="A131" s="98"/>
      <c r="B131" s="98"/>
      <c r="C131" s="98"/>
      <c r="D131" s="18"/>
      <c r="E131" s="61" t="str">
        <f t="shared" si="9"/>
        <v/>
      </c>
      <c r="F131" s="62">
        <f t="shared" si="10"/>
        <v>43932</v>
      </c>
      <c r="G131" s="63" t="str">
        <f>IFERROR(INDEX(Tabelle1!$C$3:$C$51,MATCH(H131,Tabelle1!$B$3:$B$51,0)),"")</f>
        <v/>
      </c>
      <c r="H131" s="64">
        <f t="shared" si="11"/>
        <v>43932</v>
      </c>
      <c r="I131" s="24"/>
    </row>
    <row r="132" spans="1:9" ht="30" customHeight="1" x14ac:dyDescent="0.3">
      <c r="A132" s="18"/>
      <c r="B132" s="26" t="s">
        <v>53</v>
      </c>
      <c r="C132" s="23"/>
      <c r="D132" s="18"/>
      <c r="E132" s="61" t="str">
        <f t="shared" si="9"/>
        <v/>
      </c>
      <c r="F132" s="62">
        <f t="shared" si="10"/>
        <v>43933</v>
      </c>
      <c r="G132" s="63" t="str">
        <f>IFERROR(INDEX(Tabelle1!$C$3:$C$51,MATCH(H132,Tabelle1!$B$3:$B$51,0)),"")</f>
        <v xml:space="preserve"> Ostersonntag</v>
      </c>
      <c r="H132" s="64">
        <f t="shared" si="11"/>
        <v>43933</v>
      </c>
      <c r="I132" s="24"/>
    </row>
    <row r="133" spans="1:9" ht="30" customHeight="1" x14ac:dyDescent="0.3">
      <c r="A133" s="23"/>
      <c r="B133" s="23"/>
      <c r="C133" s="23"/>
      <c r="D133" s="18"/>
      <c r="E133" s="61">
        <f t="shared" si="9"/>
        <v>16</v>
      </c>
      <c r="F133" s="62">
        <f t="shared" si="10"/>
        <v>43934</v>
      </c>
      <c r="G133" s="63" t="str">
        <f>IFERROR(INDEX(Tabelle1!$C$3:$C$51,MATCH(H133,Tabelle1!$B$3:$B$51,0)),"")</f>
        <v xml:space="preserve"> Ostermontag</v>
      </c>
      <c r="H133" s="64">
        <f t="shared" si="11"/>
        <v>43934</v>
      </c>
      <c r="I133" s="24"/>
    </row>
    <row r="134" spans="1:9" ht="30" customHeight="1" x14ac:dyDescent="0.3">
      <c r="A134" s="23"/>
      <c r="B134" s="23"/>
      <c r="C134" s="23"/>
      <c r="D134" s="18"/>
      <c r="E134" s="61" t="str">
        <f t="shared" si="9"/>
        <v/>
      </c>
      <c r="F134" s="62">
        <f t="shared" si="10"/>
        <v>43935</v>
      </c>
      <c r="G134" s="63" t="str">
        <f>IFERROR(INDEX(Tabelle1!$C$3:$C$51,MATCH(H134,Tabelle1!$B$3:$B$51,0)),"")</f>
        <v/>
      </c>
      <c r="H134" s="64">
        <f t="shared" si="11"/>
        <v>43935</v>
      </c>
      <c r="I134" s="24"/>
    </row>
    <row r="135" spans="1:9" ht="30" customHeight="1" x14ac:dyDescent="0.3">
      <c r="A135" s="23"/>
      <c r="B135" s="23"/>
      <c r="C135" s="23"/>
      <c r="D135" s="18"/>
      <c r="E135" s="61" t="str">
        <f t="shared" si="9"/>
        <v/>
      </c>
      <c r="F135" s="62">
        <f t="shared" si="10"/>
        <v>43936</v>
      </c>
      <c r="G135" s="63" t="str">
        <f>IFERROR(INDEX(Tabelle1!$C$3:$C$51,MATCH(H135,Tabelle1!$B$3:$B$51,0)),"")</f>
        <v/>
      </c>
      <c r="H135" s="64">
        <f t="shared" si="11"/>
        <v>43936</v>
      </c>
      <c r="I135" s="24"/>
    </row>
    <row r="136" spans="1:9" ht="30" customHeight="1" x14ac:dyDescent="0.3">
      <c r="A136" s="23"/>
      <c r="B136" s="23"/>
      <c r="C136" s="23"/>
      <c r="D136" s="18"/>
      <c r="E136" s="61" t="str">
        <f t="shared" si="9"/>
        <v/>
      </c>
      <c r="F136" s="62">
        <f t="shared" si="10"/>
        <v>43937</v>
      </c>
      <c r="G136" s="63" t="str">
        <f>IFERROR(INDEX(Tabelle1!$C$3:$C$51,MATCH(H136,Tabelle1!$B$3:$B$51,0)),"")</f>
        <v/>
      </c>
      <c r="H136" s="64">
        <f t="shared" si="11"/>
        <v>43937</v>
      </c>
      <c r="I136" s="24"/>
    </row>
    <row r="137" spans="1:9" ht="30" customHeight="1" x14ac:dyDescent="0.3">
      <c r="A137" s="18"/>
      <c r="B137" s="18"/>
      <c r="C137" s="18"/>
      <c r="D137" s="18"/>
      <c r="E137" s="61" t="str">
        <f t="shared" si="9"/>
        <v/>
      </c>
      <c r="F137" s="62">
        <f t="shared" si="10"/>
        <v>43938</v>
      </c>
      <c r="G137" s="63" t="str">
        <f>IFERROR(INDEX(Tabelle1!$C$3:$C$51,MATCH(H137,Tabelle1!$B$3:$B$51,0)),"")</f>
        <v/>
      </c>
      <c r="H137" s="64">
        <f t="shared" si="11"/>
        <v>43938</v>
      </c>
      <c r="I137" s="24"/>
    </row>
    <row r="138" spans="1:9" ht="30" customHeight="1" x14ac:dyDescent="0.3">
      <c r="A138" s="18"/>
      <c r="B138" s="18"/>
      <c r="C138" s="18"/>
      <c r="D138" s="18"/>
      <c r="E138" s="61" t="str">
        <f t="shared" si="9"/>
        <v/>
      </c>
      <c r="F138" s="62">
        <f t="shared" si="10"/>
        <v>43939</v>
      </c>
      <c r="G138" s="63" t="str">
        <f>IFERROR(INDEX(Tabelle1!$C$3:$C$51,MATCH(H138,Tabelle1!$B$3:$B$51,0)),"")</f>
        <v/>
      </c>
      <c r="H138" s="64">
        <f t="shared" si="11"/>
        <v>43939</v>
      </c>
      <c r="I138" s="24"/>
    </row>
    <row r="139" spans="1:9" ht="30" customHeight="1" x14ac:dyDescent="0.3">
      <c r="A139" s="18"/>
      <c r="B139" s="18"/>
      <c r="C139" s="18"/>
      <c r="D139" s="18"/>
      <c r="E139" s="61" t="str">
        <f t="shared" si="9"/>
        <v/>
      </c>
      <c r="F139" s="62">
        <f t="shared" si="10"/>
        <v>43940</v>
      </c>
      <c r="G139" s="63" t="str">
        <f>IFERROR(INDEX(Tabelle1!$C$3:$C$51,MATCH(H139,Tabelle1!$B$3:$B$51,0)),"")</f>
        <v/>
      </c>
      <c r="H139" s="64">
        <f t="shared" si="11"/>
        <v>43940</v>
      </c>
      <c r="I139" s="24"/>
    </row>
    <row r="140" spans="1:9" ht="30" customHeight="1" x14ac:dyDescent="0.3">
      <c r="A140" s="18"/>
      <c r="B140" s="18"/>
      <c r="C140" s="18"/>
      <c r="D140" s="18"/>
      <c r="E140" s="61">
        <f t="shared" si="9"/>
        <v>17</v>
      </c>
      <c r="F140" s="62">
        <f t="shared" si="10"/>
        <v>43941</v>
      </c>
      <c r="G140" s="63" t="str">
        <f>IFERROR(INDEX(Tabelle1!$C$3:$C$51,MATCH(H140,Tabelle1!$B$3:$B$51,0)),"")</f>
        <v/>
      </c>
      <c r="H140" s="64">
        <f t="shared" si="11"/>
        <v>43941</v>
      </c>
      <c r="I140" s="24"/>
    </row>
    <row r="141" spans="1:9" ht="30" customHeight="1" x14ac:dyDescent="0.3">
      <c r="A141" s="40" t="s">
        <v>54</v>
      </c>
      <c r="B141" s="41"/>
      <c r="C141" s="42"/>
      <c r="D141" s="18"/>
      <c r="E141" s="61" t="str">
        <f t="shared" si="9"/>
        <v/>
      </c>
      <c r="F141" s="62">
        <f t="shared" si="10"/>
        <v>43942</v>
      </c>
      <c r="G141" s="63" t="str">
        <f>IFERROR(INDEX(Tabelle1!$C$3:$C$51,MATCH(H141,Tabelle1!$B$3:$B$51,0)),"")</f>
        <v/>
      </c>
      <c r="H141" s="64">
        <f t="shared" si="11"/>
        <v>43942</v>
      </c>
      <c r="I141" s="24"/>
    </row>
    <row r="142" spans="1:9" ht="30" customHeight="1" x14ac:dyDescent="0.3">
      <c r="A142" s="43"/>
      <c r="B142" s="44"/>
      <c r="C142" s="45"/>
      <c r="D142" s="18"/>
      <c r="E142" s="61" t="str">
        <f t="shared" si="9"/>
        <v/>
      </c>
      <c r="F142" s="62">
        <f t="shared" si="10"/>
        <v>43943</v>
      </c>
      <c r="G142" s="63" t="str">
        <f>IFERROR(INDEX(Tabelle1!$C$3:$C$51,MATCH(H142,Tabelle1!$B$3:$B$51,0)),"")</f>
        <v/>
      </c>
      <c r="H142" s="64">
        <f t="shared" si="11"/>
        <v>43943</v>
      </c>
      <c r="I142" s="24"/>
    </row>
    <row r="143" spans="1:9" ht="30" customHeight="1" x14ac:dyDescent="0.3">
      <c r="A143" s="43"/>
      <c r="B143" s="44"/>
      <c r="C143" s="45"/>
      <c r="D143" s="18"/>
      <c r="E143" s="61" t="str">
        <f t="shared" si="9"/>
        <v/>
      </c>
      <c r="F143" s="62">
        <f t="shared" si="10"/>
        <v>43944</v>
      </c>
      <c r="G143" s="63" t="str">
        <f>IFERROR(INDEX(Tabelle1!$C$3:$C$51,MATCH(H143,Tabelle1!$B$3:$B$51,0)),"")</f>
        <v/>
      </c>
      <c r="H143" s="64">
        <f t="shared" si="11"/>
        <v>43944</v>
      </c>
      <c r="I143" s="24"/>
    </row>
    <row r="144" spans="1:9" ht="30" customHeight="1" x14ac:dyDescent="0.3">
      <c r="A144" s="43"/>
      <c r="B144" s="44"/>
      <c r="C144" s="45"/>
      <c r="D144" s="18"/>
      <c r="E144" s="61" t="str">
        <f t="shared" si="9"/>
        <v/>
      </c>
      <c r="F144" s="62">
        <f t="shared" si="10"/>
        <v>43945</v>
      </c>
      <c r="G144" s="63" t="str">
        <f>IFERROR(INDEX(Tabelle1!$C$3:$C$51,MATCH(H144,Tabelle1!$B$3:$B$51,0)),"")</f>
        <v/>
      </c>
      <c r="H144" s="64">
        <f t="shared" si="11"/>
        <v>43945</v>
      </c>
      <c r="I144" s="24"/>
    </row>
    <row r="145" spans="1:10" ht="30" customHeight="1" x14ac:dyDescent="0.3">
      <c r="A145" s="43"/>
      <c r="B145" s="44"/>
      <c r="C145" s="45"/>
      <c r="D145" s="18"/>
      <c r="E145" s="61" t="str">
        <f t="shared" si="9"/>
        <v/>
      </c>
      <c r="F145" s="62">
        <f t="shared" si="10"/>
        <v>43946</v>
      </c>
      <c r="G145" s="63" t="str">
        <f>IFERROR(INDEX(Tabelle1!$C$3:$C$51,MATCH(H145,Tabelle1!$B$3:$B$51,0)),"")</f>
        <v/>
      </c>
      <c r="H145" s="64">
        <f t="shared" si="11"/>
        <v>43946</v>
      </c>
      <c r="I145" s="24"/>
    </row>
    <row r="146" spans="1:10" ht="30" customHeight="1" x14ac:dyDescent="0.3">
      <c r="A146" s="43"/>
      <c r="B146" s="44"/>
      <c r="C146" s="45"/>
      <c r="D146" s="18"/>
      <c r="E146" s="61" t="str">
        <f t="shared" si="9"/>
        <v/>
      </c>
      <c r="F146" s="62">
        <f t="shared" si="10"/>
        <v>43947</v>
      </c>
      <c r="G146" s="63" t="str">
        <f>IFERROR(INDEX(Tabelle1!$C$3:$C$51,MATCH(H146,Tabelle1!$B$3:$B$51,0)),"")</f>
        <v/>
      </c>
      <c r="H146" s="64">
        <f t="shared" si="11"/>
        <v>43947</v>
      </c>
      <c r="I146" s="24"/>
    </row>
    <row r="147" spans="1:10" ht="30" customHeight="1" x14ac:dyDescent="0.3">
      <c r="A147" s="43"/>
      <c r="B147" s="44"/>
      <c r="C147" s="45"/>
      <c r="D147" s="18"/>
      <c r="E147" s="61">
        <f t="shared" si="9"/>
        <v>18</v>
      </c>
      <c r="F147" s="62">
        <f t="shared" si="10"/>
        <v>43948</v>
      </c>
      <c r="G147" s="63" t="str">
        <f>IFERROR(INDEX(Tabelle1!$C$3:$C$51,MATCH(H147,Tabelle1!$B$3:$B$51,0)),"")</f>
        <v/>
      </c>
      <c r="H147" s="64">
        <f t="shared" si="11"/>
        <v>43948</v>
      </c>
      <c r="I147" s="24"/>
    </row>
    <row r="148" spans="1:10" ht="30" customHeight="1" x14ac:dyDescent="0.3">
      <c r="A148" s="43"/>
      <c r="B148" s="44"/>
      <c r="C148" s="45"/>
      <c r="D148" s="18"/>
      <c r="E148" s="61" t="str">
        <f t="shared" si="9"/>
        <v/>
      </c>
      <c r="F148" s="62">
        <f t="shared" si="10"/>
        <v>43949</v>
      </c>
      <c r="G148" s="63" t="str">
        <f>IFERROR(INDEX(Tabelle1!$C$3:$C$51,MATCH(H148,Tabelle1!$B$3:$B$51,0)),"")</f>
        <v/>
      </c>
      <c r="H148" s="64">
        <f t="shared" si="11"/>
        <v>43949</v>
      </c>
      <c r="I148" s="24"/>
    </row>
    <row r="149" spans="1:10" ht="30" customHeight="1" x14ac:dyDescent="0.3">
      <c r="A149" s="43"/>
      <c r="B149" s="44"/>
      <c r="C149" s="45"/>
      <c r="D149" s="18"/>
      <c r="E149" s="61" t="str">
        <f t="shared" si="9"/>
        <v/>
      </c>
      <c r="F149" s="62">
        <f t="shared" si="10"/>
        <v>43950</v>
      </c>
      <c r="G149" s="63" t="str">
        <f>IFERROR(INDEX(Tabelle1!$C$3:$C$51,MATCH(H149,Tabelle1!$B$3:$B$51,0)),"")</f>
        <v/>
      </c>
      <c r="H149" s="64">
        <f t="shared" si="11"/>
        <v>43950</v>
      </c>
      <c r="I149" s="24"/>
    </row>
    <row r="150" spans="1:10" ht="30" customHeight="1" x14ac:dyDescent="0.3">
      <c r="A150" s="46"/>
      <c r="B150" s="47"/>
      <c r="C150" s="48"/>
      <c r="D150" s="18"/>
      <c r="E150" s="61" t="str">
        <f t="shared" si="9"/>
        <v/>
      </c>
      <c r="F150" s="62">
        <f t="shared" si="10"/>
        <v>43951</v>
      </c>
      <c r="G150" s="63" t="str">
        <f>IFERROR(INDEX(Tabelle1!$C$3:$C$51,MATCH(H150,Tabelle1!$B$3:$B$51,0)),"")</f>
        <v/>
      </c>
      <c r="H150" s="64">
        <f t="shared" si="11"/>
        <v>43951</v>
      </c>
      <c r="I150" s="24"/>
    </row>
    <row r="151" spans="1:10" ht="30" customHeight="1" x14ac:dyDescent="0.3">
      <c r="A151" s="18"/>
      <c r="B151" s="18"/>
      <c r="C151" s="18"/>
      <c r="D151" s="18"/>
      <c r="E151" s="21"/>
      <c r="F151" s="20"/>
      <c r="G151" s="18"/>
      <c r="H151" s="20"/>
      <c r="I151" s="18"/>
    </row>
    <row r="152" spans="1:10" ht="30" customHeight="1" x14ac:dyDescent="0.3">
      <c r="A152" s="18"/>
      <c r="B152" s="18"/>
      <c r="C152" s="18"/>
      <c r="D152" s="18"/>
      <c r="E152" s="21"/>
      <c r="F152" s="20"/>
      <c r="G152" s="18"/>
      <c r="H152" s="20"/>
      <c r="I152" s="18"/>
    </row>
    <row r="153" spans="1:10" ht="39.950000000000003" customHeight="1" x14ac:dyDescent="0.5">
      <c r="A153" s="49" t="s">
        <v>7</v>
      </c>
      <c r="B153" s="50"/>
      <c r="C153" s="50"/>
      <c r="D153" s="50"/>
      <c r="E153" s="51"/>
      <c r="F153" s="52"/>
      <c r="G153" s="50"/>
      <c r="H153" s="96">
        <f>Tabelle1!$C$1</f>
        <v>2020</v>
      </c>
      <c r="I153" s="96"/>
      <c r="J153" s="16"/>
    </row>
    <row r="154" spans="1:10" x14ac:dyDescent="0.3">
      <c r="A154" s="50"/>
      <c r="B154" s="50"/>
      <c r="C154" s="50"/>
      <c r="D154" s="50"/>
      <c r="E154" s="51"/>
      <c r="F154" s="52"/>
      <c r="G154" s="50"/>
      <c r="H154" s="52"/>
      <c r="I154" s="50"/>
    </row>
    <row r="155" spans="1:10" x14ac:dyDescent="0.3">
      <c r="A155" s="50"/>
      <c r="B155" s="50"/>
      <c r="C155" s="50"/>
      <c r="D155" s="50"/>
      <c r="E155" s="66"/>
      <c r="F155" s="53"/>
      <c r="G155" s="54"/>
      <c r="H155" s="53">
        <v>5</v>
      </c>
      <c r="I155" s="50"/>
    </row>
    <row r="156" spans="1:10" x14ac:dyDescent="0.3">
      <c r="A156" s="50"/>
      <c r="B156" s="50"/>
      <c r="C156" s="50"/>
      <c r="D156" s="50"/>
      <c r="E156" s="67"/>
      <c r="F156" s="53"/>
      <c r="G156" s="55"/>
      <c r="H156" s="53"/>
      <c r="I156" s="50"/>
    </row>
    <row r="157" spans="1:10" x14ac:dyDescent="0.3">
      <c r="A157" s="50"/>
      <c r="B157" s="50"/>
      <c r="C157" s="50"/>
      <c r="D157" s="50"/>
      <c r="E157" s="67"/>
      <c r="F157" s="53">
        <f>DATE(H154,H155+1,1)-DATE(H154,H155,1)</f>
        <v>31</v>
      </c>
      <c r="G157" s="55"/>
      <c r="H157" s="53"/>
      <c r="I157" s="50"/>
    </row>
    <row r="158" spans="1:10" ht="30" customHeight="1" x14ac:dyDescent="0.35">
      <c r="A158" s="98"/>
      <c r="B158" s="98"/>
      <c r="C158" s="98"/>
      <c r="D158" s="18"/>
      <c r="E158" s="56"/>
      <c r="F158" s="97">
        <f>H159</f>
        <v>43952</v>
      </c>
      <c r="G158" s="97"/>
      <c r="H158" s="97"/>
      <c r="I158" s="22"/>
    </row>
    <row r="159" spans="1:10" ht="30" customHeight="1" x14ac:dyDescent="0.3">
      <c r="A159" s="98"/>
      <c r="B159" s="98"/>
      <c r="C159" s="98"/>
      <c r="D159" s="18"/>
      <c r="E159" s="57" t="str">
        <f>IFERROR(IF(WEEKDAY(F159,2)=1,_xlfn.ISOWEEKNUM(H159),""),"")</f>
        <v/>
      </c>
      <c r="F159" s="58">
        <f>H159</f>
        <v>43952</v>
      </c>
      <c r="G159" s="59" t="str">
        <f>IFERROR(INDEX(Tabelle1!$C$3:$C$51,MATCH(H159,Tabelle1!$B$3:$B$51,0)),"")</f>
        <v xml:space="preserve"> Tag der Arbeit</v>
      </c>
      <c r="H159" s="60">
        <f>DATE(Tabelle2!$C$4,Tabelle2!$S$5,1)</f>
        <v>43952</v>
      </c>
      <c r="I159" s="24"/>
    </row>
    <row r="160" spans="1:10" ht="30" customHeight="1" x14ac:dyDescent="0.3">
      <c r="A160" s="98"/>
      <c r="B160" s="98"/>
      <c r="C160" s="98"/>
      <c r="D160" s="18"/>
      <c r="E160" s="61" t="str">
        <f t="shared" ref="E160:E189" si="12">IFERROR(IF(WEEKDAY(F160,2)=1,_xlfn.ISOWEEKNUM(H160),""),"")</f>
        <v/>
      </c>
      <c r="F160" s="62">
        <f t="shared" ref="F160:F189" si="13">H160</f>
        <v>43953</v>
      </c>
      <c r="G160" s="63" t="str">
        <f>IFERROR(INDEX(Tabelle1!$C$3:$C$51,MATCH(H160,Tabelle1!$B$3:$B$51,0)),"")</f>
        <v/>
      </c>
      <c r="H160" s="64">
        <f>IFERROR(IF(MONTH(H159+1)=MONTH(H159),H159+1,""),"")</f>
        <v>43953</v>
      </c>
      <c r="I160" s="24"/>
    </row>
    <row r="161" spans="1:9" ht="30" customHeight="1" x14ac:dyDescent="0.3">
      <c r="A161" s="98"/>
      <c r="B161" s="98"/>
      <c r="C161" s="98"/>
      <c r="D161" s="18"/>
      <c r="E161" s="61" t="str">
        <f t="shared" si="12"/>
        <v/>
      </c>
      <c r="F161" s="62">
        <f t="shared" si="13"/>
        <v>43954</v>
      </c>
      <c r="G161" s="63" t="str">
        <f>IFERROR(INDEX(Tabelle1!$C$3:$C$51,MATCH(H161,Tabelle1!$B$3:$B$51,0)),"")</f>
        <v/>
      </c>
      <c r="H161" s="64">
        <f t="shared" ref="H161:H189" si="14">IFERROR(IF(MONTH(H160+1)=MONTH(H160),H160+1,""),"")</f>
        <v>43954</v>
      </c>
      <c r="I161" s="24"/>
    </row>
    <row r="162" spans="1:9" ht="30" customHeight="1" x14ac:dyDescent="0.3">
      <c r="A162" s="98"/>
      <c r="B162" s="98"/>
      <c r="C162" s="98"/>
      <c r="D162" s="18"/>
      <c r="E162" s="61">
        <f t="shared" si="12"/>
        <v>19</v>
      </c>
      <c r="F162" s="62">
        <f t="shared" si="13"/>
        <v>43955</v>
      </c>
      <c r="G162" s="63" t="str">
        <f>IFERROR(INDEX(Tabelle1!$C$3:$C$51,MATCH(H162,Tabelle1!$B$3:$B$51,0)),"")</f>
        <v/>
      </c>
      <c r="H162" s="64">
        <f t="shared" si="14"/>
        <v>43955</v>
      </c>
      <c r="I162" s="24"/>
    </row>
    <row r="163" spans="1:9" ht="30" customHeight="1" x14ac:dyDescent="0.3">
      <c r="A163" s="98"/>
      <c r="B163" s="98"/>
      <c r="C163" s="98"/>
      <c r="D163" s="18"/>
      <c r="E163" s="61" t="str">
        <f t="shared" si="12"/>
        <v/>
      </c>
      <c r="F163" s="62">
        <f t="shared" si="13"/>
        <v>43956</v>
      </c>
      <c r="G163" s="63" t="str">
        <f>IFERROR(INDEX(Tabelle1!$C$3:$C$51,MATCH(H163,Tabelle1!$B$3:$B$51,0)),"")</f>
        <v/>
      </c>
      <c r="H163" s="64">
        <f t="shared" si="14"/>
        <v>43956</v>
      </c>
      <c r="I163" s="24"/>
    </row>
    <row r="164" spans="1:9" ht="30" customHeight="1" x14ac:dyDescent="0.3">
      <c r="A164" s="98"/>
      <c r="B164" s="98"/>
      <c r="C164" s="98"/>
      <c r="D164" s="18"/>
      <c r="E164" s="61" t="str">
        <f t="shared" si="12"/>
        <v/>
      </c>
      <c r="F164" s="62">
        <f t="shared" si="13"/>
        <v>43957</v>
      </c>
      <c r="G164" s="63" t="str">
        <f>IFERROR(INDEX(Tabelle1!$C$3:$C$51,MATCH(H164,Tabelle1!$B$3:$B$51,0)),"")</f>
        <v/>
      </c>
      <c r="H164" s="64">
        <f t="shared" si="14"/>
        <v>43957</v>
      </c>
      <c r="I164" s="24"/>
    </row>
    <row r="165" spans="1:9" ht="30" customHeight="1" x14ac:dyDescent="0.3">
      <c r="A165" s="98"/>
      <c r="B165" s="98"/>
      <c r="C165" s="98"/>
      <c r="D165" s="18"/>
      <c r="E165" s="61" t="str">
        <f t="shared" si="12"/>
        <v/>
      </c>
      <c r="F165" s="62">
        <f t="shared" si="13"/>
        <v>43958</v>
      </c>
      <c r="G165" s="63" t="str">
        <f>IFERROR(INDEX(Tabelle1!$C$3:$C$51,MATCH(H165,Tabelle1!$B$3:$B$51,0)),"")</f>
        <v/>
      </c>
      <c r="H165" s="64">
        <f t="shared" si="14"/>
        <v>43958</v>
      </c>
      <c r="I165" s="24"/>
    </row>
    <row r="166" spans="1:9" ht="30" customHeight="1" x14ac:dyDescent="0.3">
      <c r="A166" s="98"/>
      <c r="B166" s="98"/>
      <c r="C166" s="98"/>
      <c r="D166" s="18"/>
      <c r="E166" s="61" t="str">
        <f t="shared" si="12"/>
        <v/>
      </c>
      <c r="F166" s="62">
        <f t="shared" si="13"/>
        <v>43959</v>
      </c>
      <c r="G166" s="63" t="str">
        <f>IFERROR(INDEX(Tabelle1!$C$3:$C$51,MATCH(H166,Tabelle1!$B$3:$B$51,0)),"")</f>
        <v/>
      </c>
      <c r="H166" s="64">
        <f>IFERROR(IF(MONTH(H165+1)=MONTH(H165),H165+1,""),"")</f>
        <v>43959</v>
      </c>
      <c r="I166" s="24"/>
    </row>
    <row r="167" spans="1:9" ht="30" customHeight="1" x14ac:dyDescent="0.3">
      <c r="A167" s="98"/>
      <c r="B167" s="98"/>
      <c r="C167" s="98"/>
      <c r="D167" s="18"/>
      <c r="E167" s="61" t="str">
        <f t="shared" si="12"/>
        <v/>
      </c>
      <c r="F167" s="62">
        <f t="shared" si="13"/>
        <v>43960</v>
      </c>
      <c r="G167" s="63" t="str">
        <f>IFERROR(INDEX(Tabelle1!$C$3:$C$51,MATCH(H167,Tabelle1!$B$3:$B$51,0)),"")</f>
        <v/>
      </c>
      <c r="H167" s="64">
        <f t="shared" si="14"/>
        <v>43960</v>
      </c>
      <c r="I167" s="24"/>
    </row>
    <row r="168" spans="1:9" ht="30" customHeight="1" x14ac:dyDescent="0.3">
      <c r="A168" s="98"/>
      <c r="B168" s="98"/>
      <c r="C168" s="98"/>
      <c r="D168" s="18"/>
      <c r="E168" s="61" t="str">
        <f t="shared" si="12"/>
        <v/>
      </c>
      <c r="F168" s="62">
        <f t="shared" si="13"/>
        <v>43961</v>
      </c>
      <c r="G168" s="63" t="str">
        <f>IFERROR(INDEX(Tabelle1!$C$3:$C$51,MATCH(H168,Tabelle1!$B$3:$B$51,0)),"")</f>
        <v xml:space="preserve"> Muttertag</v>
      </c>
      <c r="H168" s="64">
        <f t="shared" si="14"/>
        <v>43961</v>
      </c>
      <c r="I168" s="24"/>
    </row>
    <row r="169" spans="1:9" ht="30" customHeight="1" x14ac:dyDescent="0.3">
      <c r="A169" s="98"/>
      <c r="B169" s="98"/>
      <c r="C169" s="98"/>
      <c r="D169" s="18"/>
      <c r="E169" s="61">
        <f t="shared" si="12"/>
        <v>20</v>
      </c>
      <c r="F169" s="62">
        <f t="shared" si="13"/>
        <v>43962</v>
      </c>
      <c r="G169" s="63" t="str">
        <f>IFERROR(INDEX(Tabelle1!$C$3:$C$51,MATCH(H169,Tabelle1!$B$3:$B$51,0)),"")</f>
        <v/>
      </c>
      <c r="H169" s="64">
        <f t="shared" si="14"/>
        <v>43962</v>
      </c>
      <c r="I169" s="24"/>
    </row>
    <row r="170" spans="1:9" ht="30" customHeight="1" x14ac:dyDescent="0.3">
      <c r="A170" s="23"/>
      <c r="B170" s="26" t="s">
        <v>53</v>
      </c>
      <c r="C170" s="23"/>
      <c r="D170" s="18"/>
      <c r="E170" s="61" t="str">
        <f t="shared" si="12"/>
        <v/>
      </c>
      <c r="F170" s="62">
        <f t="shared" si="13"/>
        <v>43963</v>
      </c>
      <c r="G170" s="63" t="str">
        <f>IFERROR(INDEX(Tabelle1!$C$3:$C$51,MATCH(H170,Tabelle1!$B$3:$B$51,0)),"")</f>
        <v/>
      </c>
      <c r="H170" s="64">
        <f t="shared" si="14"/>
        <v>43963</v>
      </c>
      <c r="I170" s="24"/>
    </row>
    <row r="171" spans="1:9" ht="30" customHeight="1" x14ac:dyDescent="0.3">
      <c r="A171" s="23"/>
      <c r="B171" s="23"/>
      <c r="C171" s="23"/>
      <c r="D171" s="18"/>
      <c r="E171" s="61" t="str">
        <f t="shared" si="12"/>
        <v/>
      </c>
      <c r="F171" s="62">
        <f t="shared" si="13"/>
        <v>43964</v>
      </c>
      <c r="G171" s="63" t="str">
        <f>IFERROR(INDEX(Tabelle1!$C$3:$C$51,MATCH(H171,Tabelle1!$B$3:$B$51,0)),"")</f>
        <v/>
      </c>
      <c r="H171" s="64">
        <f t="shared" si="14"/>
        <v>43964</v>
      </c>
      <c r="I171" s="24"/>
    </row>
    <row r="172" spans="1:9" ht="30" customHeight="1" x14ac:dyDescent="0.3">
      <c r="A172" s="23"/>
      <c r="B172" s="23"/>
      <c r="C172" s="23"/>
      <c r="D172" s="18"/>
      <c r="E172" s="61" t="str">
        <f t="shared" si="12"/>
        <v/>
      </c>
      <c r="F172" s="62">
        <f t="shared" si="13"/>
        <v>43965</v>
      </c>
      <c r="G172" s="63" t="str">
        <f>IFERROR(INDEX(Tabelle1!$C$3:$C$51,MATCH(H172,Tabelle1!$B$3:$B$51,0)),"")</f>
        <v/>
      </c>
      <c r="H172" s="64">
        <f t="shared" si="14"/>
        <v>43965</v>
      </c>
      <c r="I172" s="24"/>
    </row>
    <row r="173" spans="1:9" ht="30" customHeight="1" x14ac:dyDescent="0.3">
      <c r="A173" s="23"/>
      <c r="B173" s="23"/>
      <c r="C173" s="23"/>
      <c r="D173" s="18"/>
      <c r="E173" s="61" t="str">
        <f t="shared" si="12"/>
        <v/>
      </c>
      <c r="F173" s="62">
        <f t="shared" si="13"/>
        <v>43966</v>
      </c>
      <c r="G173" s="63" t="str">
        <f>IFERROR(INDEX(Tabelle1!$C$3:$C$51,MATCH(H173,Tabelle1!$B$3:$B$51,0)),"")</f>
        <v/>
      </c>
      <c r="H173" s="64">
        <f t="shared" si="14"/>
        <v>43966</v>
      </c>
      <c r="I173" s="24"/>
    </row>
    <row r="174" spans="1:9" ht="30" customHeight="1" x14ac:dyDescent="0.3">
      <c r="A174" s="23"/>
      <c r="B174" s="23"/>
      <c r="C174" s="23"/>
      <c r="D174" s="18"/>
      <c r="E174" s="61" t="str">
        <f t="shared" si="12"/>
        <v/>
      </c>
      <c r="F174" s="62">
        <f t="shared" si="13"/>
        <v>43967</v>
      </c>
      <c r="G174" s="63" t="str">
        <f>IFERROR(INDEX(Tabelle1!$C$3:$C$51,MATCH(H174,Tabelle1!$B$3:$B$51,0)),"")</f>
        <v/>
      </c>
      <c r="H174" s="64">
        <f t="shared" si="14"/>
        <v>43967</v>
      </c>
      <c r="I174" s="24"/>
    </row>
    <row r="175" spans="1:9" ht="30" customHeight="1" x14ac:dyDescent="0.3">
      <c r="A175" s="18"/>
      <c r="B175" s="18"/>
      <c r="C175" s="18"/>
      <c r="D175" s="18"/>
      <c r="E175" s="61" t="str">
        <f t="shared" si="12"/>
        <v/>
      </c>
      <c r="F175" s="62">
        <f t="shared" si="13"/>
        <v>43968</v>
      </c>
      <c r="G175" s="63" t="str">
        <f>IFERROR(INDEX(Tabelle1!$C$3:$C$51,MATCH(H175,Tabelle1!$B$3:$B$51,0)),"")</f>
        <v/>
      </c>
      <c r="H175" s="64">
        <f t="shared" si="14"/>
        <v>43968</v>
      </c>
      <c r="I175" s="24"/>
    </row>
    <row r="176" spans="1:9" ht="30" customHeight="1" x14ac:dyDescent="0.3">
      <c r="A176" s="18"/>
      <c r="B176" s="18"/>
      <c r="C176" s="18"/>
      <c r="D176" s="18"/>
      <c r="E176" s="61">
        <f t="shared" si="12"/>
        <v>21</v>
      </c>
      <c r="F176" s="62">
        <f t="shared" si="13"/>
        <v>43969</v>
      </c>
      <c r="G176" s="63" t="str">
        <f>IFERROR(INDEX(Tabelle1!$C$3:$C$51,MATCH(H176,Tabelle1!$B$3:$B$51,0)),"")</f>
        <v/>
      </c>
      <c r="H176" s="64">
        <f t="shared" si="14"/>
        <v>43969</v>
      </c>
      <c r="I176" s="24"/>
    </row>
    <row r="177" spans="1:10" ht="30" customHeight="1" x14ac:dyDescent="0.3">
      <c r="A177" s="18"/>
      <c r="B177" s="18"/>
      <c r="C177" s="18"/>
      <c r="D177" s="18"/>
      <c r="E177" s="61" t="str">
        <f t="shared" si="12"/>
        <v/>
      </c>
      <c r="F177" s="62">
        <f t="shared" si="13"/>
        <v>43970</v>
      </c>
      <c r="G177" s="63" t="str">
        <f>IFERROR(INDEX(Tabelle1!$C$3:$C$51,MATCH(H177,Tabelle1!$B$3:$B$51,0)),"")</f>
        <v/>
      </c>
      <c r="H177" s="64">
        <f t="shared" si="14"/>
        <v>43970</v>
      </c>
      <c r="I177" s="24"/>
    </row>
    <row r="178" spans="1:10" ht="30" customHeight="1" x14ac:dyDescent="0.3">
      <c r="A178" s="18"/>
      <c r="B178" s="18"/>
      <c r="C178" s="18"/>
      <c r="D178" s="18"/>
      <c r="E178" s="61" t="str">
        <f t="shared" si="12"/>
        <v/>
      </c>
      <c r="F178" s="62">
        <f t="shared" si="13"/>
        <v>43971</v>
      </c>
      <c r="G178" s="63" t="str">
        <f>IFERROR(INDEX(Tabelle1!$C$3:$C$51,MATCH(H178,Tabelle1!$B$3:$B$51,0)),"")</f>
        <v/>
      </c>
      <c r="H178" s="64">
        <f t="shared" si="14"/>
        <v>43971</v>
      </c>
      <c r="I178" s="24"/>
    </row>
    <row r="179" spans="1:10" ht="30" customHeight="1" x14ac:dyDescent="0.3">
      <c r="A179" s="18"/>
      <c r="B179" s="18"/>
      <c r="C179" s="18"/>
      <c r="D179" s="18"/>
      <c r="E179" s="61" t="str">
        <f t="shared" si="12"/>
        <v/>
      </c>
      <c r="F179" s="62">
        <f t="shared" si="13"/>
        <v>43972</v>
      </c>
      <c r="G179" s="63" t="str">
        <f>IFERROR(INDEX(Tabelle1!$C$3:$C$51,MATCH(H179,Tabelle1!$B$3:$B$51,0)),"")</f>
        <v xml:space="preserve"> Christi Himmelfahrt</v>
      </c>
      <c r="H179" s="64">
        <f t="shared" si="14"/>
        <v>43972</v>
      </c>
      <c r="I179" s="24"/>
    </row>
    <row r="180" spans="1:10" ht="30" customHeight="1" x14ac:dyDescent="0.3">
      <c r="A180" s="40" t="s">
        <v>54</v>
      </c>
      <c r="B180" s="41"/>
      <c r="C180" s="42"/>
      <c r="D180" s="18"/>
      <c r="E180" s="61" t="str">
        <f t="shared" si="12"/>
        <v/>
      </c>
      <c r="F180" s="62">
        <f t="shared" si="13"/>
        <v>43973</v>
      </c>
      <c r="G180" s="63" t="str">
        <f>IFERROR(INDEX(Tabelle1!$C$3:$C$51,MATCH(H180,Tabelle1!$B$3:$B$51,0)),"")</f>
        <v/>
      </c>
      <c r="H180" s="64">
        <f t="shared" si="14"/>
        <v>43973</v>
      </c>
      <c r="I180" s="24"/>
    </row>
    <row r="181" spans="1:10" ht="30" customHeight="1" x14ac:dyDescent="0.3">
      <c r="A181" s="43"/>
      <c r="B181" s="44"/>
      <c r="C181" s="45"/>
      <c r="D181" s="18"/>
      <c r="E181" s="61" t="str">
        <f t="shared" si="12"/>
        <v/>
      </c>
      <c r="F181" s="62">
        <f t="shared" si="13"/>
        <v>43974</v>
      </c>
      <c r="G181" s="63" t="str">
        <f>IFERROR(INDEX(Tabelle1!$C$3:$C$51,MATCH(H181,Tabelle1!$B$3:$B$51,0)),"")</f>
        <v/>
      </c>
      <c r="H181" s="64">
        <f t="shared" si="14"/>
        <v>43974</v>
      </c>
      <c r="I181" s="24"/>
    </row>
    <row r="182" spans="1:10" ht="30" customHeight="1" x14ac:dyDescent="0.3">
      <c r="A182" s="43"/>
      <c r="B182" s="44"/>
      <c r="C182" s="45"/>
      <c r="D182" s="18"/>
      <c r="E182" s="61" t="str">
        <f t="shared" si="12"/>
        <v/>
      </c>
      <c r="F182" s="62">
        <f t="shared" si="13"/>
        <v>43975</v>
      </c>
      <c r="G182" s="63" t="str">
        <f>IFERROR(INDEX(Tabelle1!$C$3:$C$51,MATCH(H182,Tabelle1!$B$3:$B$51,0)),"")</f>
        <v/>
      </c>
      <c r="H182" s="64">
        <f t="shared" si="14"/>
        <v>43975</v>
      </c>
      <c r="I182" s="24"/>
    </row>
    <row r="183" spans="1:10" ht="30" customHeight="1" x14ac:dyDescent="0.3">
      <c r="A183" s="43"/>
      <c r="B183" s="44"/>
      <c r="C183" s="45"/>
      <c r="D183" s="18"/>
      <c r="E183" s="61">
        <f t="shared" si="12"/>
        <v>22</v>
      </c>
      <c r="F183" s="62">
        <f t="shared" si="13"/>
        <v>43976</v>
      </c>
      <c r="G183" s="63" t="str">
        <f>IFERROR(INDEX(Tabelle1!$C$3:$C$51,MATCH(H183,Tabelle1!$B$3:$B$51,0)),"")</f>
        <v/>
      </c>
      <c r="H183" s="64">
        <f t="shared" si="14"/>
        <v>43976</v>
      </c>
      <c r="I183" s="24"/>
    </row>
    <row r="184" spans="1:10" ht="30" customHeight="1" x14ac:dyDescent="0.3">
      <c r="A184" s="43"/>
      <c r="B184" s="44"/>
      <c r="C184" s="45"/>
      <c r="D184" s="18"/>
      <c r="E184" s="61" t="str">
        <f t="shared" si="12"/>
        <v/>
      </c>
      <c r="F184" s="62">
        <f t="shared" si="13"/>
        <v>43977</v>
      </c>
      <c r="G184" s="63" t="str">
        <f>IFERROR(INDEX(Tabelle1!$C$3:$C$51,MATCH(H184,Tabelle1!$B$3:$B$51,0)),"")</f>
        <v/>
      </c>
      <c r="H184" s="64">
        <f t="shared" si="14"/>
        <v>43977</v>
      </c>
      <c r="I184" s="24"/>
    </row>
    <row r="185" spans="1:10" ht="30" customHeight="1" x14ac:dyDescent="0.3">
      <c r="A185" s="43"/>
      <c r="B185" s="44"/>
      <c r="C185" s="45"/>
      <c r="D185" s="18"/>
      <c r="E185" s="61" t="str">
        <f t="shared" si="12"/>
        <v/>
      </c>
      <c r="F185" s="62">
        <f t="shared" si="13"/>
        <v>43978</v>
      </c>
      <c r="G185" s="63" t="str">
        <f>IFERROR(INDEX(Tabelle1!$C$3:$C$51,MATCH(H185,Tabelle1!$B$3:$B$51,0)),"")</f>
        <v/>
      </c>
      <c r="H185" s="64">
        <f t="shared" si="14"/>
        <v>43978</v>
      </c>
      <c r="I185" s="24"/>
    </row>
    <row r="186" spans="1:10" ht="30" customHeight="1" x14ac:dyDescent="0.3">
      <c r="A186" s="43"/>
      <c r="B186" s="44"/>
      <c r="C186" s="45"/>
      <c r="D186" s="18"/>
      <c r="E186" s="61" t="str">
        <f t="shared" si="12"/>
        <v/>
      </c>
      <c r="F186" s="62">
        <f t="shared" si="13"/>
        <v>43979</v>
      </c>
      <c r="G186" s="63" t="str">
        <f>IFERROR(INDEX(Tabelle1!$C$3:$C$51,MATCH(H186,Tabelle1!$B$3:$B$51,0)),"")</f>
        <v/>
      </c>
      <c r="H186" s="64">
        <f t="shared" si="14"/>
        <v>43979</v>
      </c>
      <c r="I186" s="24"/>
    </row>
    <row r="187" spans="1:10" ht="30" customHeight="1" x14ac:dyDescent="0.3">
      <c r="A187" s="43"/>
      <c r="B187" s="44"/>
      <c r="C187" s="45"/>
      <c r="D187" s="18"/>
      <c r="E187" s="61" t="str">
        <f t="shared" si="12"/>
        <v/>
      </c>
      <c r="F187" s="62">
        <f t="shared" si="13"/>
        <v>43980</v>
      </c>
      <c r="G187" s="63" t="str">
        <f>IFERROR(INDEX(Tabelle1!$C$3:$C$51,MATCH(H187,Tabelle1!$B$3:$B$51,0)),"")</f>
        <v/>
      </c>
      <c r="H187" s="64">
        <f t="shared" si="14"/>
        <v>43980</v>
      </c>
      <c r="I187" s="24"/>
    </row>
    <row r="188" spans="1:10" ht="30" customHeight="1" x14ac:dyDescent="0.3">
      <c r="A188" s="43"/>
      <c r="B188" s="44"/>
      <c r="C188" s="45"/>
      <c r="D188" s="18"/>
      <c r="E188" s="61" t="str">
        <f t="shared" si="12"/>
        <v/>
      </c>
      <c r="F188" s="62">
        <f t="shared" si="13"/>
        <v>43981</v>
      </c>
      <c r="G188" s="63" t="str">
        <f>IFERROR(INDEX(Tabelle1!$C$3:$C$51,MATCH(H188,Tabelle1!$B$3:$B$51,0)),"")</f>
        <v/>
      </c>
      <c r="H188" s="64">
        <f t="shared" si="14"/>
        <v>43981</v>
      </c>
      <c r="I188" s="24"/>
    </row>
    <row r="189" spans="1:10" ht="30" customHeight="1" x14ac:dyDescent="0.3">
      <c r="A189" s="46"/>
      <c r="B189" s="47"/>
      <c r="C189" s="48"/>
      <c r="D189" s="18"/>
      <c r="E189" s="61" t="str">
        <f t="shared" si="12"/>
        <v/>
      </c>
      <c r="F189" s="62">
        <f t="shared" si="13"/>
        <v>43982</v>
      </c>
      <c r="G189" s="63" t="str">
        <f>IFERROR(INDEX(Tabelle1!$C$3:$C$51,MATCH(H189,Tabelle1!$B$3:$B$51,0)),"")</f>
        <v xml:space="preserve"> Pfingstsonntag</v>
      </c>
      <c r="H189" s="64">
        <f t="shared" si="14"/>
        <v>43982</v>
      </c>
      <c r="I189" s="24"/>
    </row>
    <row r="190" spans="1:10" ht="30" customHeight="1" x14ac:dyDescent="0.3">
      <c r="A190" s="18"/>
      <c r="B190" s="18"/>
      <c r="C190" s="18"/>
      <c r="D190" s="18"/>
      <c r="E190" s="21"/>
      <c r="F190" s="20"/>
      <c r="G190" s="18"/>
      <c r="H190" s="20"/>
      <c r="I190" s="18"/>
    </row>
    <row r="191" spans="1:10" ht="39.950000000000003" customHeight="1" x14ac:dyDescent="0.5">
      <c r="A191" s="49" t="s">
        <v>7</v>
      </c>
      <c r="B191" s="50"/>
      <c r="C191" s="50"/>
      <c r="D191" s="50"/>
      <c r="E191" s="51"/>
      <c r="F191" s="52"/>
      <c r="G191" s="50"/>
      <c r="H191" s="96">
        <f>Tabelle1!$C$1</f>
        <v>2020</v>
      </c>
      <c r="I191" s="96"/>
      <c r="J191" s="16"/>
    </row>
    <row r="192" spans="1:10" x14ac:dyDescent="0.3">
      <c r="A192" s="50"/>
      <c r="B192" s="50"/>
      <c r="C192" s="50"/>
      <c r="D192" s="50"/>
      <c r="E192" s="51"/>
      <c r="F192" s="52"/>
      <c r="G192" s="50"/>
      <c r="H192" s="52"/>
      <c r="I192" s="50"/>
    </row>
    <row r="193" spans="1:9" x14ac:dyDescent="0.3">
      <c r="A193" s="50"/>
      <c r="B193" s="50"/>
      <c r="C193" s="50"/>
      <c r="D193" s="50"/>
      <c r="E193" s="66"/>
      <c r="F193" s="53"/>
      <c r="G193" s="54"/>
      <c r="H193" s="53">
        <v>6</v>
      </c>
      <c r="I193" s="50"/>
    </row>
    <row r="194" spans="1:9" x14ac:dyDescent="0.3">
      <c r="A194" s="50"/>
      <c r="B194" s="50"/>
      <c r="C194" s="50"/>
      <c r="D194" s="50"/>
      <c r="E194" s="67"/>
      <c r="F194" s="53"/>
      <c r="G194" s="55"/>
      <c r="H194" s="53"/>
      <c r="I194" s="50"/>
    </row>
    <row r="195" spans="1:9" x14ac:dyDescent="0.3">
      <c r="A195" s="50"/>
      <c r="B195" s="50"/>
      <c r="C195" s="50"/>
      <c r="D195" s="50"/>
      <c r="E195" s="67"/>
      <c r="F195" s="53">
        <f>DATE(H192,H193+1,1)-DATE(H192,H193,1)</f>
        <v>30</v>
      </c>
      <c r="G195" s="55"/>
      <c r="H195" s="53"/>
      <c r="I195" s="50"/>
    </row>
    <row r="196" spans="1:9" ht="30" customHeight="1" x14ac:dyDescent="0.35">
      <c r="A196" s="98"/>
      <c r="B196" s="98"/>
      <c r="C196" s="98"/>
      <c r="D196" s="18"/>
      <c r="E196" s="56"/>
      <c r="F196" s="97">
        <f>H197</f>
        <v>43983</v>
      </c>
      <c r="G196" s="97"/>
      <c r="H196" s="97"/>
      <c r="I196" s="22"/>
    </row>
    <row r="197" spans="1:9" ht="30" customHeight="1" x14ac:dyDescent="0.3">
      <c r="A197" s="98"/>
      <c r="B197" s="98"/>
      <c r="C197" s="98"/>
      <c r="D197" s="18"/>
      <c r="E197" s="57">
        <f>IFERROR(IF(WEEKDAY(F197,2)=1,_xlfn.ISOWEEKNUM(H197),""),"")</f>
        <v>23</v>
      </c>
      <c r="F197" s="58">
        <f>H197</f>
        <v>43983</v>
      </c>
      <c r="G197" s="59" t="str">
        <f>IFERROR(INDEX(Tabelle1!$C$3:$C$51,MATCH(H197,Tabelle1!$B$3:$B$51,0)),"")</f>
        <v xml:space="preserve"> Pfingstmontag</v>
      </c>
      <c r="H197" s="60">
        <f>DATE(Tabelle2!$C$4,Tabelle2!$W$5,1)</f>
        <v>43983</v>
      </c>
      <c r="I197" s="24"/>
    </row>
    <row r="198" spans="1:9" ht="30" customHeight="1" x14ac:dyDescent="0.3">
      <c r="A198" s="98"/>
      <c r="B198" s="98"/>
      <c r="C198" s="98"/>
      <c r="D198" s="18"/>
      <c r="E198" s="61" t="str">
        <f t="shared" ref="E198:E226" si="15">IFERROR(IF(WEEKDAY(F198,2)=1,_xlfn.ISOWEEKNUM(H198),""),"")</f>
        <v/>
      </c>
      <c r="F198" s="62">
        <f t="shared" ref="F198:F226" si="16">H198</f>
        <v>43984</v>
      </c>
      <c r="G198" s="63" t="str">
        <f>IFERROR(INDEX(Tabelle1!$C$3:$C$51,MATCH(H198,Tabelle1!$B$3:$B$51,0)),"")</f>
        <v/>
      </c>
      <c r="H198" s="64">
        <f>IFERROR(IF(MONTH(H197+1)=MONTH(H197),H197+1,""),"")</f>
        <v>43984</v>
      </c>
      <c r="I198" s="24"/>
    </row>
    <row r="199" spans="1:9" ht="30" customHeight="1" x14ac:dyDescent="0.3">
      <c r="A199" s="98"/>
      <c r="B199" s="98"/>
      <c r="C199" s="98"/>
      <c r="D199" s="18"/>
      <c r="E199" s="61" t="str">
        <f t="shared" si="15"/>
        <v/>
      </c>
      <c r="F199" s="62">
        <f t="shared" si="16"/>
        <v>43985</v>
      </c>
      <c r="G199" s="63" t="str">
        <f>IFERROR(INDEX(Tabelle1!$C$3:$C$51,MATCH(H199,Tabelle1!$B$3:$B$51,0)),"")</f>
        <v/>
      </c>
      <c r="H199" s="64">
        <f t="shared" ref="H199:H226" si="17">IFERROR(IF(MONTH(H198+1)=MONTH(H198),H198+1,""),"")</f>
        <v>43985</v>
      </c>
      <c r="I199" s="24"/>
    </row>
    <row r="200" spans="1:9" ht="30" customHeight="1" x14ac:dyDescent="0.3">
      <c r="A200" s="98"/>
      <c r="B200" s="98"/>
      <c r="C200" s="98"/>
      <c r="D200" s="18"/>
      <c r="E200" s="61" t="str">
        <f t="shared" si="15"/>
        <v/>
      </c>
      <c r="F200" s="62">
        <f t="shared" si="16"/>
        <v>43986</v>
      </c>
      <c r="G200" s="63" t="str">
        <f>IFERROR(INDEX(Tabelle1!$C$3:$C$51,MATCH(H200,Tabelle1!$B$3:$B$51,0)),"")</f>
        <v/>
      </c>
      <c r="H200" s="64">
        <f t="shared" si="17"/>
        <v>43986</v>
      </c>
      <c r="I200" s="24"/>
    </row>
    <row r="201" spans="1:9" ht="30" customHeight="1" x14ac:dyDescent="0.3">
      <c r="A201" s="98"/>
      <c r="B201" s="98"/>
      <c r="C201" s="98"/>
      <c r="D201" s="18"/>
      <c r="E201" s="61" t="str">
        <f t="shared" si="15"/>
        <v/>
      </c>
      <c r="F201" s="62">
        <f t="shared" si="16"/>
        <v>43987</v>
      </c>
      <c r="G201" s="63" t="str">
        <f>IFERROR(INDEX(Tabelle1!$C$3:$C$51,MATCH(H201,Tabelle1!$B$3:$B$51,0)),"")</f>
        <v/>
      </c>
      <c r="H201" s="64">
        <f t="shared" si="17"/>
        <v>43987</v>
      </c>
      <c r="I201" s="24"/>
    </row>
    <row r="202" spans="1:9" ht="30" customHeight="1" x14ac:dyDescent="0.3">
      <c r="A202" s="98"/>
      <c r="B202" s="98"/>
      <c r="C202" s="98"/>
      <c r="D202" s="18"/>
      <c r="E202" s="61" t="str">
        <f t="shared" si="15"/>
        <v/>
      </c>
      <c r="F202" s="62">
        <f t="shared" si="16"/>
        <v>43988</v>
      </c>
      <c r="G202" s="63" t="str">
        <f>IFERROR(INDEX(Tabelle1!$C$3:$C$51,MATCH(H202,Tabelle1!$B$3:$B$51,0)),"")</f>
        <v/>
      </c>
      <c r="H202" s="64">
        <f t="shared" si="17"/>
        <v>43988</v>
      </c>
      <c r="I202" s="24"/>
    </row>
    <row r="203" spans="1:9" ht="30" customHeight="1" x14ac:dyDescent="0.3">
      <c r="A203" s="98"/>
      <c r="B203" s="98"/>
      <c r="C203" s="98"/>
      <c r="D203" s="18"/>
      <c r="E203" s="61" t="str">
        <f t="shared" si="15"/>
        <v/>
      </c>
      <c r="F203" s="62">
        <f t="shared" si="16"/>
        <v>43989</v>
      </c>
      <c r="G203" s="63" t="str">
        <f>IFERROR(INDEX(Tabelle1!$C$3:$C$51,MATCH(H203,Tabelle1!$B$3:$B$51,0)),"")</f>
        <v/>
      </c>
      <c r="H203" s="64">
        <f t="shared" si="17"/>
        <v>43989</v>
      </c>
      <c r="I203" s="24"/>
    </row>
    <row r="204" spans="1:9" ht="30" customHeight="1" x14ac:dyDescent="0.3">
      <c r="A204" s="98"/>
      <c r="B204" s="98"/>
      <c r="C204" s="98"/>
      <c r="D204" s="18"/>
      <c r="E204" s="61">
        <f t="shared" si="15"/>
        <v>24</v>
      </c>
      <c r="F204" s="62">
        <f t="shared" si="16"/>
        <v>43990</v>
      </c>
      <c r="G204" s="63" t="str">
        <f>IFERROR(INDEX(Tabelle1!$C$3:$C$51,MATCH(H204,Tabelle1!$B$3:$B$51,0)),"")</f>
        <v/>
      </c>
      <c r="H204" s="64">
        <f>IFERROR(IF(MONTH(H203+1)=MONTH(H203),H203+1,""),"")</f>
        <v>43990</v>
      </c>
      <c r="I204" s="24"/>
    </row>
    <row r="205" spans="1:9" ht="30" customHeight="1" x14ac:dyDescent="0.3">
      <c r="A205" s="98"/>
      <c r="B205" s="98"/>
      <c r="C205" s="98"/>
      <c r="D205" s="18"/>
      <c r="E205" s="61" t="str">
        <f t="shared" si="15"/>
        <v/>
      </c>
      <c r="F205" s="62">
        <f t="shared" si="16"/>
        <v>43991</v>
      </c>
      <c r="G205" s="63" t="str">
        <f>IFERROR(INDEX(Tabelle1!$C$3:$C$51,MATCH(H205,Tabelle1!$B$3:$B$51,0)),"")</f>
        <v/>
      </c>
      <c r="H205" s="64">
        <f t="shared" si="17"/>
        <v>43991</v>
      </c>
      <c r="I205" s="24"/>
    </row>
    <row r="206" spans="1:9" ht="30" customHeight="1" x14ac:dyDescent="0.3">
      <c r="A206" s="98"/>
      <c r="B206" s="98"/>
      <c r="C206" s="98"/>
      <c r="D206" s="18"/>
      <c r="E206" s="61" t="str">
        <f t="shared" si="15"/>
        <v/>
      </c>
      <c r="F206" s="62">
        <f t="shared" si="16"/>
        <v>43992</v>
      </c>
      <c r="G206" s="63" t="str">
        <f>IFERROR(INDEX(Tabelle1!$C$3:$C$51,MATCH(H206,Tabelle1!$B$3:$B$51,0)),"")</f>
        <v/>
      </c>
      <c r="H206" s="64">
        <f t="shared" si="17"/>
        <v>43992</v>
      </c>
      <c r="I206" s="24"/>
    </row>
    <row r="207" spans="1:9" ht="30" customHeight="1" x14ac:dyDescent="0.3">
      <c r="A207" s="98"/>
      <c r="B207" s="98"/>
      <c r="C207" s="98"/>
      <c r="D207" s="18"/>
      <c r="E207" s="61" t="str">
        <f t="shared" si="15"/>
        <v/>
      </c>
      <c r="F207" s="62">
        <f t="shared" si="16"/>
        <v>43993</v>
      </c>
      <c r="G207" s="63" t="str">
        <f>IFERROR(INDEX(Tabelle1!$C$3:$C$51,MATCH(H207,Tabelle1!$B$3:$B$51,0)),"")</f>
        <v/>
      </c>
      <c r="H207" s="64">
        <f t="shared" si="17"/>
        <v>43993</v>
      </c>
      <c r="I207" s="24"/>
    </row>
    <row r="208" spans="1:9" ht="30" customHeight="1" x14ac:dyDescent="0.3">
      <c r="A208" s="23"/>
      <c r="B208" s="26" t="s">
        <v>53</v>
      </c>
      <c r="C208" s="23"/>
      <c r="D208" s="18"/>
      <c r="E208" s="61" t="str">
        <f t="shared" si="15"/>
        <v/>
      </c>
      <c r="F208" s="62">
        <f t="shared" si="16"/>
        <v>43994</v>
      </c>
      <c r="G208" s="63" t="str">
        <f>IFERROR(INDEX(Tabelle1!$C$3:$C$51,MATCH(H208,Tabelle1!$B$3:$B$51,0)),"")</f>
        <v/>
      </c>
      <c r="H208" s="64">
        <f t="shared" si="17"/>
        <v>43994</v>
      </c>
      <c r="I208" s="24"/>
    </row>
    <row r="209" spans="1:9" ht="30" customHeight="1" x14ac:dyDescent="0.3">
      <c r="A209" s="23"/>
      <c r="B209" s="23"/>
      <c r="C209" s="23"/>
      <c r="D209" s="18"/>
      <c r="E209" s="61" t="str">
        <f t="shared" si="15"/>
        <v/>
      </c>
      <c r="F209" s="62">
        <f t="shared" si="16"/>
        <v>43995</v>
      </c>
      <c r="G209" s="63" t="str">
        <f>IFERROR(INDEX(Tabelle1!$C$3:$C$51,MATCH(H209,Tabelle1!$B$3:$B$51,0)),"")</f>
        <v/>
      </c>
      <c r="H209" s="64">
        <f t="shared" si="17"/>
        <v>43995</v>
      </c>
      <c r="I209" s="24"/>
    </row>
    <row r="210" spans="1:9" ht="30" customHeight="1" x14ac:dyDescent="0.3">
      <c r="A210" s="23"/>
      <c r="B210" s="23"/>
      <c r="C210" s="23"/>
      <c r="D210" s="18"/>
      <c r="E210" s="61" t="str">
        <f t="shared" si="15"/>
        <v/>
      </c>
      <c r="F210" s="62">
        <f t="shared" si="16"/>
        <v>43996</v>
      </c>
      <c r="G210" s="63" t="str">
        <f>IFERROR(INDEX(Tabelle1!$C$3:$C$51,MATCH(H210,Tabelle1!$B$3:$B$51,0)),"")</f>
        <v/>
      </c>
      <c r="H210" s="64">
        <f t="shared" si="17"/>
        <v>43996</v>
      </c>
      <c r="I210" s="24"/>
    </row>
    <row r="211" spans="1:9" ht="30" customHeight="1" x14ac:dyDescent="0.3">
      <c r="A211" s="23"/>
      <c r="B211" s="23"/>
      <c r="C211" s="23"/>
      <c r="D211" s="18"/>
      <c r="E211" s="61">
        <f t="shared" si="15"/>
        <v>25</v>
      </c>
      <c r="F211" s="62">
        <f t="shared" si="16"/>
        <v>43997</v>
      </c>
      <c r="G211" s="63" t="str">
        <f>IFERROR(INDEX(Tabelle1!$C$3:$C$51,MATCH(H211,Tabelle1!$B$3:$B$51,0)),"")</f>
        <v/>
      </c>
      <c r="H211" s="64">
        <f t="shared" si="17"/>
        <v>43997</v>
      </c>
      <c r="I211" s="24"/>
    </row>
    <row r="212" spans="1:9" ht="30" customHeight="1" x14ac:dyDescent="0.3">
      <c r="A212" s="23"/>
      <c r="B212" s="23"/>
      <c r="C212" s="23"/>
      <c r="D212" s="18"/>
      <c r="E212" s="61" t="str">
        <f t="shared" si="15"/>
        <v/>
      </c>
      <c r="F212" s="62">
        <f t="shared" si="16"/>
        <v>43998</v>
      </c>
      <c r="G212" s="63" t="str">
        <f>IFERROR(INDEX(Tabelle1!$C$3:$C$51,MATCH(H212,Tabelle1!$B$3:$B$51,0)),"")</f>
        <v/>
      </c>
      <c r="H212" s="64">
        <f t="shared" si="17"/>
        <v>43998</v>
      </c>
      <c r="I212" s="24"/>
    </row>
    <row r="213" spans="1:9" ht="30" customHeight="1" x14ac:dyDescent="0.3">
      <c r="A213" s="18"/>
      <c r="B213" s="18"/>
      <c r="C213" s="18"/>
      <c r="D213" s="18"/>
      <c r="E213" s="61" t="str">
        <f t="shared" si="15"/>
        <v/>
      </c>
      <c r="F213" s="62">
        <f t="shared" si="16"/>
        <v>43999</v>
      </c>
      <c r="G213" s="63" t="str">
        <f>IFERROR(INDEX(Tabelle1!$C$3:$C$51,MATCH(H213,Tabelle1!$B$3:$B$51,0)),"")</f>
        <v/>
      </c>
      <c r="H213" s="64">
        <f t="shared" si="17"/>
        <v>43999</v>
      </c>
      <c r="I213" s="24"/>
    </row>
    <row r="214" spans="1:9" ht="30" customHeight="1" x14ac:dyDescent="0.3">
      <c r="A214" s="18"/>
      <c r="B214" s="18"/>
      <c r="C214" s="18"/>
      <c r="D214" s="18"/>
      <c r="E214" s="61" t="str">
        <f t="shared" si="15"/>
        <v/>
      </c>
      <c r="F214" s="62">
        <f t="shared" si="16"/>
        <v>44000</v>
      </c>
      <c r="G214" s="63" t="str">
        <f>IFERROR(INDEX(Tabelle1!$C$3:$C$51,MATCH(H214,Tabelle1!$B$3:$B$51,0)),"")</f>
        <v/>
      </c>
      <c r="H214" s="64">
        <f t="shared" si="17"/>
        <v>44000</v>
      </c>
      <c r="I214" s="24"/>
    </row>
    <row r="215" spans="1:9" ht="30" customHeight="1" x14ac:dyDescent="0.3">
      <c r="A215" s="18"/>
      <c r="B215" s="18"/>
      <c r="C215" s="18"/>
      <c r="D215" s="18"/>
      <c r="E215" s="61" t="str">
        <f t="shared" si="15"/>
        <v/>
      </c>
      <c r="F215" s="62">
        <f t="shared" si="16"/>
        <v>44001</v>
      </c>
      <c r="G215" s="63" t="str">
        <f>IFERROR(INDEX(Tabelle1!$C$3:$C$51,MATCH(H215,Tabelle1!$B$3:$B$51,0)),"")</f>
        <v/>
      </c>
      <c r="H215" s="64">
        <f t="shared" si="17"/>
        <v>44001</v>
      </c>
      <c r="I215" s="24"/>
    </row>
    <row r="216" spans="1:9" ht="30" customHeight="1" x14ac:dyDescent="0.3">
      <c r="A216" s="18"/>
      <c r="B216" s="18"/>
      <c r="C216" s="18"/>
      <c r="D216" s="18"/>
      <c r="E216" s="61" t="str">
        <f t="shared" si="15"/>
        <v/>
      </c>
      <c r="F216" s="62">
        <f t="shared" si="16"/>
        <v>44002</v>
      </c>
      <c r="G216" s="63" t="str">
        <f>IFERROR(INDEX(Tabelle1!$C$3:$C$51,MATCH(H216,Tabelle1!$B$3:$B$51,0)),"")</f>
        <v/>
      </c>
      <c r="H216" s="64">
        <f t="shared" si="17"/>
        <v>44002</v>
      </c>
      <c r="I216" s="24"/>
    </row>
    <row r="217" spans="1:9" ht="30" customHeight="1" x14ac:dyDescent="0.3">
      <c r="A217" s="40" t="s">
        <v>54</v>
      </c>
      <c r="B217" s="41"/>
      <c r="C217" s="42"/>
      <c r="D217" s="18"/>
      <c r="E217" s="61" t="str">
        <f t="shared" si="15"/>
        <v/>
      </c>
      <c r="F217" s="62">
        <f t="shared" si="16"/>
        <v>44003</v>
      </c>
      <c r="G217" s="63" t="str">
        <f>IFERROR(INDEX(Tabelle1!$C$3:$C$51,MATCH(H217,Tabelle1!$B$3:$B$51,0)),"")</f>
        <v/>
      </c>
      <c r="H217" s="64">
        <f t="shared" si="17"/>
        <v>44003</v>
      </c>
      <c r="I217" s="24"/>
    </row>
    <row r="218" spans="1:9" ht="30" customHeight="1" x14ac:dyDescent="0.3">
      <c r="A218" s="43"/>
      <c r="B218" s="44"/>
      <c r="C218" s="45"/>
      <c r="D218" s="18"/>
      <c r="E218" s="61">
        <f t="shared" si="15"/>
        <v>26</v>
      </c>
      <c r="F218" s="62">
        <f t="shared" si="16"/>
        <v>44004</v>
      </c>
      <c r="G218" s="63" t="str">
        <f>IFERROR(INDEX(Tabelle1!$C$3:$C$51,MATCH(H218,Tabelle1!$B$3:$B$51,0)),"")</f>
        <v/>
      </c>
      <c r="H218" s="64">
        <f t="shared" si="17"/>
        <v>44004</v>
      </c>
      <c r="I218" s="24"/>
    </row>
    <row r="219" spans="1:9" ht="30" customHeight="1" x14ac:dyDescent="0.3">
      <c r="A219" s="43"/>
      <c r="B219" s="44"/>
      <c r="C219" s="45"/>
      <c r="D219" s="18"/>
      <c r="E219" s="61" t="str">
        <f t="shared" si="15"/>
        <v/>
      </c>
      <c r="F219" s="62">
        <f t="shared" si="16"/>
        <v>44005</v>
      </c>
      <c r="G219" s="63" t="str">
        <f>IFERROR(INDEX(Tabelle1!$C$3:$C$51,MATCH(H219,Tabelle1!$B$3:$B$51,0)),"")</f>
        <v/>
      </c>
      <c r="H219" s="64">
        <f t="shared" si="17"/>
        <v>44005</v>
      </c>
      <c r="I219" s="24"/>
    </row>
    <row r="220" spans="1:9" ht="30" customHeight="1" x14ac:dyDescent="0.3">
      <c r="A220" s="43"/>
      <c r="B220" s="44"/>
      <c r="C220" s="45"/>
      <c r="D220" s="18"/>
      <c r="E220" s="61" t="str">
        <f t="shared" si="15"/>
        <v/>
      </c>
      <c r="F220" s="62">
        <f t="shared" si="16"/>
        <v>44006</v>
      </c>
      <c r="G220" s="63" t="str">
        <f>IFERROR(INDEX(Tabelle1!$C$3:$C$51,MATCH(H220,Tabelle1!$B$3:$B$51,0)),"")</f>
        <v/>
      </c>
      <c r="H220" s="64">
        <f t="shared" si="17"/>
        <v>44006</v>
      </c>
      <c r="I220" s="24"/>
    </row>
    <row r="221" spans="1:9" ht="30" customHeight="1" x14ac:dyDescent="0.3">
      <c r="A221" s="43"/>
      <c r="B221" s="44"/>
      <c r="C221" s="45"/>
      <c r="D221" s="18"/>
      <c r="E221" s="61" t="str">
        <f t="shared" si="15"/>
        <v/>
      </c>
      <c r="F221" s="62">
        <f t="shared" si="16"/>
        <v>44007</v>
      </c>
      <c r="G221" s="63" t="str">
        <f>IFERROR(INDEX(Tabelle1!$C$3:$C$51,MATCH(H221,Tabelle1!$B$3:$B$51,0)),"")</f>
        <v/>
      </c>
      <c r="H221" s="64">
        <f t="shared" si="17"/>
        <v>44007</v>
      </c>
      <c r="I221" s="24"/>
    </row>
    <row r="222" spans="1:9" ht="30" customHeight="1" x14ac:dyDescent="0.3">
      <c r="A222" s="43"/>
      <c r="B222" s="44"/>
      <c r="C222" s="45"/>
      <c r="D222" s="18"/>
      <c r="E222" s="61" t="str">
        <f t="shared" si="15"/>
        <v/>
      </c>
      <c r="F222" s="62">
        <f t="shared" si="16"/>
        <v>44008</v>
      </c>
      <c r="G222" s="63" t="str">
        <f>IFERROR(INDEX(Tabelle1!$C$3:$C$51,MATCH(H222,Tabelle1!$B$3:$B$51,0)),"")</f>
        <v/>
      </c>
      <c r="H222" s="64">
        <f t="shared" si="17"/>
        <v>44008</v>
      </c>
      <c r="I222" s="24"/>
    </row>
    <row r="223" spans="1:9" ht="30" customHeight="1" x14ac:dyDescent="0.3">
      <c r="A223" s="43"/>
      <c r="B223" s="44"/>
      <c r="C223" s="45"/>
      <c r="D223" s="18"/>
      <c r="E223" s="61" t="str">
        <f t="shared" si="15"/>
        <v/>
      </c>
      <c r="F223" s="62">
        <f t="shared" si="16"/>
        <v>44009</v>
      </c>
      <c r="G223" s="63" t="str">
        <f>IFERROR(INDEX(Tabelle1!$C$3:$C$51,MATCH(H223,Tabelle1!$B$3:$B$51,0)),"")</f>
        <v/>
      </c>
      <c r="H223" s="64">
        <f t="shared" si="17"/>
        <v>44009</v>
      </c>
      <c r="I223" s="24"/>
    </row>
    <row r="224" spans="1:9" ht="30" customHeight="1" x14ac:dyDescent="0.3">
      <c r="A224" s="43"/>
      <c r="B224" s="44"/>
      <c r="C224" s="45"/>
      <c r="D224" s="18"/>
      <c r="E224" s="61" t="str">
        <f t="shared" si="15"/>
        <v/>
      </c>
      <c r="F224" s="62">
        <f t="shared" si="16"/>
        <v>44010</v>
      </c>
      <c r="G224" s="63" t="str">
        <f>IFERROR(INDEX(Tabelle1!$C$3:$C$51,MATCH(H224,Tabelle1!$B$3:$B$51,0)),"")</f>
        <v/>
      </c>
      <c r="H224" s="64">
        <f t="shared" si="17"/>
        <v>44010</v>
      </c>
      <c r="I224" s="24"/>
    </row>
    <row r="225" spans="1:10" ht="30" customHeight="1" x14ac:dyDescent="0.3">
      <c r="A225" s="43"/>
      <c r="B225" s="44"/>
      <c r="C225" s="45"/>
      <c r="D225" s="18"/>
      <c r="E225" s="61">
        <f t="shared" si="15"/>
        <v>27</v>
      </c>
      <c r="F225" s="62">
        <f t="shared" si="16"/>
        <v>44011</v>
      </c>
      <c r="G225" s="63" t="str">
        <f>IFERROR(INDEX(Tabelle1!$C$3:$C$51,MATCH(H225,Tabelle1!$B$3:$B$51,0)),"")</f>
        <v/>
      </c>
      <c r="H225" s="64">
        <f t="shared" si="17"/>
        <v>44011</v>
      </c>
      <c r="I225" s="24"/>
    </row>
    <row r="226" spans="1:10" ht="30" customHeight="1" x14ac:dyDescent="0.3">
      <c r="A226" s="46"/>
      <c r="B226" s="47"/>
      <c r="C226" s="48"/>
      <c r="D226" s="18"/>
      <c r="E226" s="61" t="str">
        <f t="shared" si="15"/>
        <v/>
      </c>
      <c r="F226" s="62">
        <f t="shared" si="16"/>
        <v>44012</v>
      </c>
      <c r="G226" s="63" t="str">
        <f>IFERROR(INDEX(Tabelle1!$C$3:$C$51,MATCH(H226,Tabelle1!$B$3:$B$51,0)),"")</f>
        <v/>
      </c>
      <c r="H226" s="64">
        <f t="shared" si="17"/>
        <v>44012</v>
      </c>
      <c r="I226" s="24"/>
    </row>
    <row r="227" spans="1:10" ht="30" customHeight="1" x14ac:dyDescent="0.3">
      <c r="A227" s="18"/>
      <c r="B227" s="18"/>
      <c r="C227" s="18"/>
      <c r="D227" s="18"/>
      <c r="E227" s="21"/>
      <c r="F227" s="20"/>
      <c r="G227" s="18"/>
      <c r="H227" s="20"/>
      <c r="I227" s="18"/>
    </row>
    <row r="228" spans="1:10" ht="30" customHeight="1" x14ac:dyDescent="0.3">
      <c r="A228" s="18"/>
      <c r="B228" s="18"/>
      <c r="C228" s="18"/>
      <c r="D228" s="18"/>
      <c r="E228" s="21"/>
      <c r="F228" s="20"/>
      <c r="G228" s="18"/>
      <c r="H228" s="20"/>
      <c r="I228" s="18"/>
    </row>
    <row r="229" spans="1:10" ht="39.950000000000003" customHeight="1" x14ac:dyDescent="0.5">
      <c r="A229" s="49" t="s">
        <v>7</v>
      </c>
      <c r="B229" s="50"/>
      <c r="C229" s="50"/>
      <c r="D229" s="50"/>
      <c r="E229" s="51"/>
      <c r="F229" s="52"/>
      <c r="G229" s="50"/>
      <c r="H229" s="96">
        <f>Tabelle1!$C$1</f>
        <v>2020</v>
      </c>
      <c r="I229" s="96"/>
      <c r="J229" s="16"/>
    </row>
    <row r="230" spans="1:10" x14ac:dyDescent="0.3">
      <c r="A230" s="50"/>
      <c r="B230" s="50"/>
      <c r="C230" s="50"/>
      <c r="D230" s="50"/>
      <c r="E230" s="51"/>
      <c r="F230" s="52"/>
      <c r="G230" s="50"/>
      <c r="H230" s="52"/>
      <c r="I230" s="50"/>
    </row>
    <row r="231" spans="1:10" x14ac:dyDescent="0.3">
      <c r="A231" s="50"/>
      <c r="B231" s="50"/>
      <c r="C231" s="50"/>
      <c r="D231" s="50"/>
      <c r="E231" s="68"/>
      <c r="F231" s="53"/>
      <c r="G231" s="69"/>
      <c r="H231" s="53">
        <v>7</v>
      </c>
      <c r="I231" s="50"/>
    </row>
    <row r="232" spans="1:10" x14ac:dyDescent="0.3">
      <c r="A232" s="50"/>
      <c r="B232" s="50"/>
      <c r="C232" s="50"/>
      <c r="D232" s="50"/>
      <c r="E232" s="67"/>
      <c r="F232" s="53"/>
      <c r="G232" s="55"/>
      <c r="H232" s="53"/>
      <c r="I232" s="50"/>
    </row>
    <row r="233" spans="1:10" x14ac:dyDescent="0.3">
      <c r="A233" s="50"/>
      <c r="B233" s="50"/>
      <c r="C233" s="50"/>
      <c r="D233" s="50"/>
      <c r="E233" s="67"/>
      <c r="F233" s="53">
        <f>DATE(H230,H231+1,1)-DATE(H230,H231,1)</f>
        <v>31</v>
      </c>
      <c r="G233" s="55"/>
      <c r="H233" s="53"/>
      <c r="I233" s="50"/>
    </row>
    <row r="234" spans="1:10" ht="30" customHeight="1" x14ac:dyDescent="0.35">
      <c r="A234" s="98"/>
      <c r="B234" s="98"/>
      <c r="C234" s="98"/>
      <c r="D234" s="18"/>
      <c r="E234" s="56"/>
      <c r="F234" s="97">
        <f>H235</f>
        <v>44013</v>
      </c>
      <c r="G234" s="97"/>
      <c r="H234" s="97"/>
      <c r="I234" s="22"/>
    </row>
    <row r="235" spans="1:10" ht="30" customHeight="1" x14ac:dyDescent="0.3">
      <c r="A235" s="98"/>
      <c r="B235" s="98"/>
      <c r="C235" s="98"/>
      <c r="D235" s="18"/>
      <c r="E235" s="57" t="str">
        <f>IFERROR(IF(WEEKDAY(F235,2)=1,_xlfn.ISOWEEKNUM(H235),""),"")</f>
        <v/>
      </c>
      <c r="F235" s="58">
        <f>H235</f>
        <v>44013</v>
      </c>
      <c r="G235" s="59" t="str">
        <f>IFERROR(INDEX(Tabelle1!$C$3:$C$51,MATCH(H235,Tabelle1!$B$3:$B$51,0)),"")</f>
        <v/>
      </c>
      <c r="H235" s="60">
        <f>DATE(Tabelle2!$C$4,Tabelle2!$C$44,1)</f>
        <v>44013</v>
      </c>
      <c r="I235" s="24"/>
    </row>
    <row r="236" spans="1:10" ht="30" customHeight="1" x14ac:dyDescent="0.3">
      <c r="A236" s="98"/>
      <c r="B236" s="98"/>
      <c r="C236" s="98"/>
      <c r="D236" s="18"/>
      <c r="E236" s="61" t="str">
        <f t="shared" ref="E236:E265" si="18">IFERROR(IF(WEEKDAY(F236,2)=1,_xlfn.ISOWEEKNUM(H236),""),"")</f>
        <v/>
      </c>
      <c r="F236" s="62">
        <f t="shared" ref="F236:F265" si="19">H236</f>
        <v>44014</v>
      </c>
      <c r="G236" s="63" t="str">
        <f>IFERROR(INDEX(Tabelle1!$C$3:$C$51,MATCH(H236,Tabelle1!$B$3:$B$51,0)),"")</f>
        <v/>
      </c>
      <c r="H236" s="64">
        <f>IFERROR(IF(MONTH(H235+1)=MONTH(H235),H235+1,""),"")</f>
        <v>44014</v>
      </c>
      <c r="I236" s="24"/>
    </row>
    <row r="237" spans="1:10" ht="30" customHeight="1" x14ac:dyDescent="0.3">
      <c r="A237" s="98"/>
      <c r="B237" s="98"/>
      <c r="C237" s="98"/>
      <c r="D237" s="18"/>
      <c r="E237" s="61" t="str">
        <f t="shared" si="18"/>
        <v/>
      </c>
      <c r="F237" s="62">
        <f t="shared" si="19"/>
        <v>44015</v>
      </c>
      <c r="G237" s="63" t="str">
        <f>IFERROR(INDEX(Tabelle1!$C$3:$C$51,MATCH(H237,Tabelle1!$B$3:$B$51,0)),"")</f>
        <v/>
      </c>
      <c r="H237" s="64">
        <f t="shared" ref="H237:H265" si="20">IFERROR(IF(MONTH(H236+1)=MONTH(H236),H236+1,""),"")</f>
        <v>44015</v>
      </c>
      <c r="I237" s="24"/>
    </row>
    <row r="238" spans="1:10" ht="30" customHeight="1" x14ac:dyDescent="0.3">
      <c r="A238" s="98"/>
      <c r="B238" s="98"/>
      <c r="C238" s="98"/>
      <c r="D238" s="18"/>
      <c r="E238" s="61" t="str">
        <f t="shared" si="18"/>
        <v/>
      </c>
      <c r="F238" s="62">
        <f t="shared" si="19"/>
        <v>44016</v>
      </c>
      <c r="G238" s="63" t="str">
        <f>IFERROR(INDEX(Tabelle1!$C$3:$C$51,MATCH(H238,Tabelle1!$B$3:$B$51,0)),"")</f>
        <v/>
      </c>
      <c r="H238" s="64">
        <f t="shared" si="20"/>
        <v>44016</v>
      </c>
      <c r="I238" s="24"/>
    </row>
    <row r="239" spans="1:10" ht="30" customHeight="1" x14ac:dyDescent="0.3">
      <c r="A239" s="98"/>
      <c r="B239" s="98"/>
      <c r="C239" s="98"/>
      <c r="D239" s="18"/>
      <c r="E239" s="61" t="str">
        <f t="shared" si="18"/>
        <v/>
      </c>
      <c r="F239" s="62">
        <f t="shared" si="19"/>
        <v>44017</v>
      </c>
      <c r="G239" s="63" t="str">
        <f>IFERROR(INDEX(Tabelle1!$C$3:$C$51,MATCH(H239,Tabelle1!$B$3:$B$51,0)),"")</f>
        <v/>
      </c>
      <c r="H239" s="64">
        <f t="shared" si="20"/>
        <v>44017</v>
      </c>
      <c r="I239" s="24"/>
    </row>
    <row r="240" spans="1:10" ht="30" customHeight="1" x14ac:dyDescent="0.3">
      <c r="A240" s="98"/>
      <c r="B240" s="98"/>
      <c r="C240" s="98"/>
      <c r="D240" s="18"/>
      <c r="E240" s="61">
        <f t="shared" si="18"/>
        <v>28</v>
      </c>
      <c r="F240" s="62">
        <f t="shared" si="19"/>
        <v>44018</v>
      </c>
      <c r="G240" s="63" t="str">
        <f>IFERROR(INDEX(Tabelle1!$C$3:$C$51,MATCH(H240,Tabelle1!$B$3:$B$51,0)),"")</f>
        <v/>
      </c>
      <c r="H240" s="64">
        <f t="shared" si="20"/>
        <v>44018</v>
      </c>
      <c r="I240" s="24"/>
    </row>
    <row r="241" spans="1:9" ht="30" customHeight="1" x14ac:dyDescent="0.3">
      <c r="A241" s="98"/>
      <c r="B241" s="98"/>
      <c r="C241" s="98"/>
      <c r="D241" s="18"/>
      <c r="E241" s="61" t="str">
        <f t="shared" si="18"/>
        <v/>
      </c>
      <c r="F241" s="62">
        <f t="shared" si="19"/>
        <v>44019</v>
      </c>
      <c r="G241" s="63" t="str">
        <f>IFERROR(INDEX(Tabelle1!$C$3:$C$51,MATCH(H241,Tabelle1!$B$3:$B$51,0)),"")</f>
        <v/>
      </c>
      <c r="H241" s="64">
        <f t="shared" si="20"/>
        <v>44019</v>
      </c>
      <c r="I241" s="24"/>
    </row>
    <row r="242" spans="1:9" ht="30" customHeight="1" x14ac:dyDescent="0.3">
      <c r="A242" s="98"/>
      <c r="B242" s="98"/>
      <c r="C242" s="98"/>
      <c r="D242" s="18"/>
      <c r="E242" s="61" t="str">
        <f t="shared" si="18"/>
        <v/>
      </c>
      <c r="F242" s="62">
        <f t="shared" si="19"/>
        <v>44020</v>
      </c>
      <c r="G242" s="63" t="str">
        <f>IFERROR(INDEX(Tabelle1!$C$3:$C$51,MATCH(H242,Tabelle1!$B$3:$B$51,0)),"")</f>
        <v/>
      </c>
      <c r="H242" s="64">
        <f>IFERROR(IF(MONTH(H241+1)=MONTH(H241),H241+1,""),"")</f>
        <v>44020</v>
      </c>
      <c r="I242" s="24"/>
    </row>
    <row r="243" spans="1:9" ht="30" customHeight="1" x14ac:dyDescent="0.3">
      <c r="A243" s="98"/>
      <c r="B243" s="98"/>
      <c r="C243" s="98"/>
      <c r="D243" s="18"/>
      <c r="E243" s="61" t="str">
        <f t="shared" si="18"/>
        <v/>
      </c>
      <c r="F243" s="62">
        <f t="shared" si="19"/>
        <v>44021</v>
      </c>
      <c r="G243" s="63" t="str">
        <f>IFERROR(INDEX(Tabelle1!$C$3:$C$51,MATCH(H243,Tabelle1!$B$3:$B$51,0)),"")</f>
        <v/>
      </c>
      <c r="H243" s="64">
        <f t="shared" si="20"/>
        <v>44021</v>
      </c>
      <c r="I243" s="24"/>
    </row>
    <row r="244" spans="1:9" ht="30" customHeight="1" x14ac:dyDescent="0.3">
      <c r="A244" s="98"/>
      <c r="B244" s="98"/>
      <c r="C244" s="98"/>
      <c r="D244" s="18"/>
      <c r="E244" s="61" t="str">
        <f t="shared" si="18"/>
        <v/>
      </c>
      <c r="F244" s="62">
        <f t="shared" si="19"/>
        <v>44022</v>
      </c>
      <c r="G244" s="63" t="str">
        <f>IFERROR(INDEX(Tabelle1!$C$3:$C$51,MATCH(H244,Tabelle1!$B$3:$B$51,0)),"")</f>
        <v/>
      </c>
      <c r="H244" s="64">
        <f t="shared" si="20"/>
        <v>44022</v>
      </c>
      <c r="I244" s="24"/>
    </row>
    <row r="245" spans="1:9" ht="30" customHeight="1" x14ac:dyDescent="0.3">
      <c r="A245" s="98"/>
      <c r="B245" s="98"/>
      <c r="C245" s="98"/>
      <c r="D245" s="18"/>
      <c r="E245" s="61" t="str">
        <f t="shared" si="18"/>
        <v/>
      </c>
      <c r="F245" s="62">
        <f t="shared" si="19"/>
        <v>44023</v>
      </c>
      <c r="G245" s="63" t="str">
        <f>IFERROR(INDEX(Tabelle1!$C$3:$C$51,MATCH(H245,Tabelle1!$B$3:$B$51,0)),"")</f>
        <v/>
      </c>
      <c r="H245" s="64">
        <f t="shared" si="20"/>
        <v>44023</v>
      </c>
      <c r="I245" s="24"/>
    </row>
    <row r="246" spans="1:9" ht="30" customHeight="1" x14ac:dyDescent="0.3">
      <c r="A246" s="23"/>
      <c r="B246" s="26" t="s">
        <v>53</v>
      </c>
      <c r="C246" s="23"/>
      <c r="D246" s="18"/>
      <c r="E246" s="61" t="str">
        <f t="shared" si="18"/>
        <v/>
      </c>
      <c r="F246" s="62">
        <f t="shared" si="19"/>
        <v>44024</v>
      </c>
      <c r="G246" s="63" t="str">
        <f>IFERROR(INDEX(Tabelle1!$C$3:$C$51,MATCH(H246,Tabelle1!$B$3:$B$51,0)),"")</f>
        <v/>
      </c>
      <c r="H246" s="64">
        <f t="shared" si="20"/>
        <v>44024</v>
      </c>
      <c r="I246" s="24"/>
    </row>
    <row r="247" spans="1:9" ht="30" customHeight="1" x14ac:dyDescent="0.3">
      <c r="A247" s="23"/>
      <c r="B247" s="23"/>
      <c r="C247" s="23"/>
      <c r="D247" s="18"/>
      <c r="E247" s="61">
        <f t="shared" si="18"/>
        <v>29</v>
      </c>
      <c r="F247" s="62">
        <f t="shared" si="19"/>
        <v>44025</v>
      </c>
      <c r="G247" s="63" t="str">
        <f>IFERROR(INDEX(Tabelle1!$C$3:$C$51,MATCH(H247,Tabelle1!$B$3:$B$51,0)),"")</f>
        <v/>
      </c>
      <c r="H247" s="64">
        <f t="shared" si="20"/>
        <v>44025</v>
      </c>
      <c r="I247" s="24"/>
    </row>
    <row r="248" spans="1:9" ht="30" customHeight="1" x14ac:dyDescent="0.3">
      <c r="A248" s="23"/>
      <c r="B248" s="23"/>
      <c r="C248" s="23"/>
      <c r="D248" s="18"/>
      <c r="E248" s="61" t="str">
        <f t="shared" si="18"/>
        <v/>
      </c>
      <c r="F248" s="62">
        <f t="shared" si="19"/>
        <v>44026</v>
      </c>
      <c r="G248" s="63" t="str">
        <f>IFERROR(INDEX(Tabelle1!$C$3:$C$51,MATCH(H248,Tabelle1!$B$3:$B$51,0)),"")</f>
        <v/>
      </c>
      <c r="H248" s="64">
        <f t="shared" si="20"/>
        <v>44026</v>
      </c>
      <c r="I248" s="24"/>
    </row>
    <row r="249" spans="1:9" ht="30" customHeight="1" x14ac:dyDescent="0.3">
      <c r="A249" s="23"/>
      <c r="B249" s="23"/>
      <c r="C249" s="23"/>
      <c r="D249" s="18"/>
      <c r="E249" s="61" t="str">
        <f t="shared" si="18"/>
        <v/>
      </c>
      <c r="F249" s="62">
        <f t="shared" si="19"/>
        <v>44027</v>
      </c>
      <c r="G249" s="63" t="str">
        <f>IFERROR(INDEX(Tabelle1!$C$3:$C$51,MATCH(H249,Tabelle1!$B$3:$B$51,0)),"")</f>
        <v/>
      </c>
      <c r="H249" s="64">
        <f t="shared" si="20"/>
        <v>44027</v>
      </c>
      <c r="I249" s="24"/>
    </row>
    <row r="250" spans="1:9" ht="30" customHeight="1" x14ac:dyDescent="0.3">
      <c r="A250" s="23"/>
      <c r="B250" s="23"/>
      <c r="C250" s="23"/>
      <c r="D250" s="18"/>
      <c r="E250" s="61" t="str">
        <f t="shared" si="18"/>
        <v/>
      </c>
      <c r="F250" s="62">
        <f t="shared" si="19"/>
        <v>44028</v>
      </c>
      <c r="G250" s="63" t="str">
        <f>IFERROR(INDEX(Tabelle1!$C$3:$C$51,MATCH(H250,Tabelle1!$B$3:$B$51,0)),"")</f>
        <v/>
      </c>
      <c r="H250" s="64">
        <f t="shared" si="20"/>
        <v>44028</v>
      </c>
      <c r="I250" s="24"/>
    </row>
    <row r="251" spans="1:9" ht="30" customHeight="1" x14ac:dyDescent="0.3">
      <c r="A251" s="18"/>
      <c r="B251" s="18"/>
      <c r="C251" s="18"/>
      <c r="D251" s="18"/>
      <c r="E251" s="61" t="str">
        <f t="shared" si="18"/>
        <v/>
      </c>
      <c r="F251" s="62">
        <f t="shared" si="19"/>
        <v>44029</v>
      </c>
      <c r="G251" s="63" t="str">
        <f>IFERROR(INDEX(Tabelle1!$C$3:$C$51,MATCH(H251,Tabelle1!$B$3:$B$51,0)),"")</f>
        <v/>
      </c>
      <c r="H251" s="64">
        <f t="shared" si="20"/>
        <v>44029</v>
      </c>
      <c r="I251" s="24"/>
    </row>
    <row r="252" spans="1:9" ht="30" customHeight="1" x14ac:dyDescent="0.3">
      <c r="A252" s="18"/>
      <c r="B252" s="18"/>
      <c r="C252" s="18"/>
      <c r="D252" s="18"/>
      <c r="E252" s="61" t="str">
        <f t="shared" si="18"/>
        <v/>
      </c>
      <c r="F252" s="62">
        <f t="shared" si="19"/>
        <v>44030</v>
      </c>
      <c r="G252" s="63" t="str">
        <f>IFERROR(INDEX(Tabelle1!$C$3:$C$51,MATCH(H252,Tabelle1!$B$3:$B$51,0)),"")</f>
        <v/>
      </c>
      <c r="H252" s="64">
        <f t="shared" si="20"/>
        <v>44030</v>
      </c>
      <c r="I252" s="24"/>
    </row>
    <row r="253" spans="1:9" ht="30" customHeight="1" x14ac:dyDescent="0.3">
      <c r="A253" s="18"/>
      <c r="B253" s="18"/>
      <c r="C253" s="18"/>
      <c r="D253" s="18"/>
      <c r="E253" s="61" t="str">
        <f t="shared" si="18"/>
        <v/>
      </c>
      <c r="F253" s="62">
        <f t="shared" si="19"/>
        <v>44031</v>
      </c>
      <c r="G253" s="63" t="str">
        <f>IFERROR(INDEX(Tabelle1!$C$3:$C$51,MATCH(H253,Tabelle1!$B$3:$B$51,0)),"")</f>
        <v/>
      </c>
      <c r="H253" s="64">
        <f t="shared" si="20"/>
        <v>44031</v>
      </c>
      <c r="I253" s="24"/>
    </row>
    <row r="254" spans="1:9" ht="30" customHeight="1" x14ac:dyDescent="0.3">
      <c r="A254" s="18"/>
      <c r="B254" s="18"/>
      <c r="C254" s="18"/>
      <c r="D254" s="18"/>
      <c r="E254" s="61">
        <f t="shared" si="18"/>
        <v>30</v>
      </c>
      <c r="F254" s="62">
        <f t="shared" si="19"/>
        <v>44032</v>
      </c>
      <c r="G254" s="63" t="str">
        <f>IFERROR(INDEX(Tabelle1!$C$3:$C$51,MATCH(H254,Tabelle1!$B$3:$B$51,0)),"")</f>
        <v/>
      </c>
      <c r="H254" s="64">
        <f t="shared" si="20"/>
        <v>44032</v>
      </c>
      <c r="I254" s="24"/>
    </row>
    <row r="255" spans="1:9" ht="30" customHeight="1" x14ac:dyDescent="0.3">
      <c r="A255" s="18"/>
      <c r="B255" s="18"/>
      <c r="C255" s="18"/>
      <c r="D255" s="18"/>
      <c r="E255" s="61" t="str">
        <f t="shared" si="18"/>
        <v/>
      </c>
      <c r="F255" s="62">
        <f t="shared" si="19"/>
        <v>44033</v>
      </c>
      <c r="G255" s="63" t="str">
        <f>IFERROR(INDEX(Tabelle1!$C$3:$C$51,MATCH(H255,Tabelle1!$B$3:$B$51,0)),"")</f>
        <v/>
      </c>
      <c r="H255" s="64">
        <f t="shared" si="20"/>
        <v>44033</v>
      </c>
      <c r="I255" s="24"/>
    </row>
    <row r="256" spans="1:9" ht="30" customHeight="1" x14ac:dyDescent="0.3">
      <c r="A256" s="40" t="s">
        <v>54</v>
      </c>
      <c r="B256" s="41"/>
      <c r="C256" s="42"/>
      <c r="D256" s="18"/>
      <c r="E256" s="61" t="str">
        <f t="shared" si="18"/>
        <v/>
      </c>
      <c r="F256" s="62">
        <f t="shared" si="19"/>
        <v>44034</v>
      </c>
      <c r="G256" s="63" t="str">
        <f>IFERROR(INDEX(Tabelle1!$C$3:$C$51,MATCH(H256,Tabelle1!$B$3:$B$51,0)),"")</f>
        <v/>
      </c>
      <c r="H256" s="64">
        <f t="shared" si="20"/>
        <v>44034</v>
      </c>
      <c r="I256" s="24"/>
    </row>
    <row r="257" spans="1:10" ht="30" customHeight="1" x14ac:dyDescent="0.3">
      <c r="A257" s="43"/>
      <c r="B257" s="44"/>
      <c r="C257" s="45"/>
      <c r="D257" s="18"/>
      <c r="E257" s="61" t="str">
        <f t="shared" si="18"/>
        <v/>
      </c>
      <c r="F257" s="62">
        <f t="shared" si="19"/>
        <v>44035</v>
      </c>
      <c r="G257" s="63" t="str">
        <f>IFERROR(INDEX(Tabelle1!$C$3:$C$51,MATCH(H257,Tabelle1!$B$3:$B$51,0)),"")</f>
        <v/>
      </c>
      <c r="H257" s="64">
        <f t="shared" si="20"/>
        <v>44035</v>
      </c>
      <c r="I257" s="24"/>
    </row>
    <row r="258" spans="1:10" ht="30" customHeight="1" x14ac:dyDescent="0.3">
      <c r="A258" s="43"/>
      <c r="B258" s="44"/>
      <c r="C258" s="45"/>
      <c r="D258" s="18"/>
      <c r="E258" s="61" t="str">
        <f t="shared" si="18"/>
        <v/>
      </c>
      <c r="F258" s="62">
        <f t="shared" si="19"/>
        <v>44036</v>
      </c>
      <c r="G258" s="63" t="str">
        <f>IFERROR(INDEX(Tabelle1!$C$3:$C$51,MATCH(H258,Tabelle1!$B$3:$B$51,0)),"")</f>
        <v/>
      </c>
      <c r="H258" s="64">
        <f t="shared" si="20"/>
        <v>44036</v>
      </c>
      <c r="I258" s="24"/>
    </row>
    <row r="259" spans="1:10" ht="30" customHeight="1" x14ac:dyDescent="0.3">
      <c r="A259" s="43"/>
      <c r="B259" s="44"/>
      <c r="C259" s="45"/>
      <c r="D259" s="18"/>
      <c r="E259" s="61" t="str">
        <f t="shared" si="18"/>
        <v/>
      </c>
      <c r="F259" s="62">
        <f t="shared" si="19"/>
        <v>44037</v>
      </c>
      <c r="G259" s="63" t="str">
        <f>IFERROR(INDEX(Tabelle1!$C$3:$C$51,MATCH(H259,Tabelle1!$B$3:$B$51,0)),"")</f>
        <v/>
      </c>
      <c r="H259" s="64">
        <f t="shared" si="20"/>
        <v>44037</v>
      </c>
      <c r="I259" s="24"/>
    </row>
    <row r="260" spans="1:10" ht="30" customHeight="1" x14ac:dyDescent="0.3">
      <c r="A260" s="43"/>
      <c r="B260" s="44"/>
      <c r="C260" s="45"/>
      <c r="D260" s="18"/>
      <c r="E260" s="61" t="str">
        <f t="shared" si="18"/>
        <v/>
      </c>
      <c r="F260" s="62">
        <f t="shared" si="19"/>
        <v>44038</v>
      </c>
      <c r="G260" s="63" t="str">
        <f>IFERROR(INDEX(Tabelle1!$C$3:$C$51,MATCH(H260,Tabelle1!$B$3:$B$51,0)),"")</f>
        <v/>
      </c>
      <c r="H260" s="64">
        <f t="shared" si="20"/>
        <v>44038</v>
      </c>
      <c r="I260" s="24"/>
    </row>
    <row r="261" spans="1:10" ht="30" customHeight="1" x14ac:dyDescent="0.3">
      <c r="A261" s="43"/>
      <c r="B261" s="44"/>
      <c r="C261" s="45"/>
      <c r="D261" s="18"/>
      <c r="E261" s="61">
        <f t="shared" si="18"/>
        <v>31</v>
      </c>
      <c r="F261" s="62">
        <f t="shared" si="19"/>
        <v>44039</v>
      </c>
      <c r="G261" s="63" t="str">
        <f>IFERROR(INDEX(Tabelle1!$C$3:$C$51,MATCH(H261,Tabelle1!$B$3:$B$51,0)),"")</f>
        <v/>
      </c>
      <c r="H261" s="64">
        <f t="shared" si="20"/>
        <v>44039</v>
      </c>
      <c r="I261" s="24"/>
    </row>
    <row r="262" spans="1:10" ht="30" customHeight="1" x14ac:dyDescent="0.3">
      <c r="A262" s="43"/>
      <c r="B262" s="44"/>
      <c r="C262" s="45"/>
      <c r="D262" s="18"/>
      <c r="E262" s="61" t="str">
        <f t="shared" si="18"/>
        <v/>
      </c>
      <c r="F262" s="62">
        <f t="shared" si="19"/>
        <v>44040</v>
      </c>
      <c r="G262" s="63" t="str">
        <f>IFERROR(INDEX(Tabelle1!$C$3:$C$51,MATCH(H262,Tabelle1!$B$3:$B$51,0)),"")</f>
        <v/>
      </c>
      <c r="H262" s="64">
        <f t="shared" si="20"/>
        <v>44040</v>
      </c>
      <c r="I262" s="24"/>
    </row>
    <row r="263" spans="1:10" ht="30" customHeight="1" x14ac:dyDescent="0.3">
      <c r="A263" s="43"/>
      <c r="B263" s="44"/>
      <c r="C263" s="45"/>
      <c r="D263" s="18"/>
      <c r="E263" s="61" t="str">
        <f t="shared" si="18"/>
        <v/>
      </c>
      <c r="F263" s="62">
        <f t="shared" si="19"/>
        <v>44041</v>
      </c>
      <c r="G263" s="63" t="str">
        <f>IFERROR(INDEX(Tabelle1!$C$3:$C$51,MATCH(H263,Tabelle1!$B$3:$B$51,0)),"")</f>
        <v/>
      </c>
      <c r="H263" s="64">
        <f t="shared" si="20"/>
        <v>44041</v>
      </c>
      <c r="I263" s="24"/>
    </row>
    <row r="264" spans="1:10" ht="30" customHeight="1" x14ac:dyDescent="0.3">
      <c r="A264" s="43"/>
      <c r="B264" s="44"/>
      <c r="C264" s="45"/>
      <c r="D264" s="18"/>
      <c r="E264" s="61" t="str">
        <f t="shared" si="18"/>
        <v/>
      </c>
      <c r="F264" s="62">
        <f t="shared" si="19"/>
        <v>44042</v>
      </c>
      <c r="G264" s="63" t="str">
        <f>IFERROR(INDEX(Tabelle1!$C$3:$C$51,MATCH(H264,Tabelle1!$B$3:$B$51,0)),"")</f>
        <v/>
      </c>
      <c r="H264" s="64">
        <f t="shared" si="20"/>
        <v>44042</v>
      </c>
      <c r="I264" s="24"/>
    </row>
    <row r="265" spans="1:10" ht="30" customHeight="1" x14ac:dyDescent="0.3">
      <c r="A265" s="46"/>
      <c r="B265" s="47"/>
      <c r="C265" s="48"/>
      <c r="D265" s="18"/>
      <c r="E265" s="61" t="str">
        <f t="shared" si="18"/>
        <v/>
      </c>
      <c r="F265" s="62">
        <f t="shared" si="19"/>
        <v>44043</v>
      </c>
      <c r="G265" s="63" t="str">
        <f>IFERROR(INDEX(Tabelle1!$C$3:$C$51,MATCH(H265,Tabelle1!$B$3:$B$51,0)),"")</f>
        <v/>
      </c>
      <c r="H265" s="64">
        <f t="shared" si="20"/>
        <v>44043</v>
      </c>
      <c r="I265" s="24"/>
    </row>
    <row r="266" spans="1:10" ht="28.35" customHeight="1" x14ac:dyDescent="0.3">
      <c r="A266" s="18"/>
      <c r="B266" s="18"/>
      <c r="C266" s="18"/>
      <c r="D266" s="18"/>
      <c r="E266" s="21"/>
      <c r="F266" s="20"/>
      <c r="G266" s="18"/>
      <c r="H266" s="20"/>
      <c r="I266" s="18"/>
    </row>
    <row r="267" spans="1:10" ht="39.950000000000003" customHeight="1" x14ac:dyDescent="0.5">
      <c r="A267" s="49" t="s">
        <v>7</v>
      </c>
      <c r="B267" s="50"/>
      <c r="C267" s="50"/>
      <c r="D267" s="50"/>
      <c r="E267" s="51"/>
      <c r="F267" s="52"/>
      <c r="G267" s="50"/>
      <c r="H267" s="96">
        <f>Tabelle1!$C$1</f>
        <v>2020</v>
      </c>
      <c r="I267" s="96"/>
      <c r="J267" s="16"/>
    </row>
    <row r="268" spans="1:10" x14ac:dyDescent="0.3">
      <c r="A268" s="50"/>
      <c r="B268" s="50"/>
      <c r="C268" s="50"/>
      <c r="D268" s="50"/>
      <c r="E268" s="51"/>
      <c r="F268" s="52"/>
      <c r="G268" s="50"/>
      <c r="H268" s="52"/>
      <c r="I268" s="50"/>
    </row>
    <row r="269" spans="1:10" x14ac:dyDescent="0.3">
      <c r="A269" s="50"/>
      <c r="B269" s="50"/>
      <c r="C269" s="50"/>
      <c r="D269" s="50"/>
      <c r="E269" s="68"/>
      <c r="F269" s="53"/>
      <c r="G269" s="69"/>
      <c r="H269" s="53">
        <v>8</v>
      </c>
      <c r="I269" s="50"/>
    </row>
    <row r="270" spans="1:10" x14ac:dyDescent="0.3">
      <c r="A270" s="50"/>
      <c r="B270" s="50"/>
      <c r="C270" s="50"/>
      <c r="D270" s="50"/>
      <c r="E270" s="67"/>
      <c r="F270" s="53"/>
      <c r="G270" s="55"/>
      <c r="H270" s="53"/>
      <c r="I270" s="50"/>
    </row>
    <row r="271" spans="1:10" x14ac:dyDescent="0.3">
      <c r="A271" s="50"/>
      <c r="B271" s="50"/>
      <c r="C271" s="50"/>
      <c r="D271" s="50"/>
      <c r="E271" s="67"/>
      <c r="F271" s="53">
        <f>DATE(H268,H269+1,1)-DATE(H268,H269,1)</f>
        <v>31</v>
      </c>
      <c r="G271" s="55"/>
      <c r="H271" s="53"/>
      <c r="I271" s="50"/>
    </row>
    <row r="272" spans="1:10" ht="30" customHeight="1" x14ac:dyDescent="0.35">
      <c r="A272" s="98"/>
      <c r="B272" s="98"/>
      <c r="C272" s="98"/>
      <c r="D272" s="18"/>
      <c r="E272" s="56"/>
      <c r="F272" s="99">
        <f>H273</f>
        <v>44044</v>
      </c>
      <c r="G272" s="97"/>
      <c r="H272" s="97"/>
      <c r="I272" s="22"/>
    </row>
    <row r="273" spans="1:9" ht="30" customHeight="1" x14ac:dyDescent="0.3">
      <c r="A273" s="98"/>
      <c r="B273" s="98"/>
      <c r="C273" s="98"/>
      <c r="D273" s="18"/>
      <c r="E273" s="57" t="str">
        <f>IFERROR(IF(WEEKDAY(F273,2)=1,_xlfn.ISOWEEKNUM(H273),""),"")</f>
        <v/>
      </c>
      <c r="F273" s="58">
        <f>H273</f>
        <v>44044</v>
      </c>
      <c r="G273" s="59" t="str">
        <f>IFERROR(INDEX(Tabelle1!$C$3:$C$51,MATCH(H273,Tabelle1!$B$3:$B$51,0)),"")</f>
        <v/>
      </c>
      <c r="H273" s="60">
        <f>DATE(Tabelle2!$C$4,Tabelle2!$G$44,1)</f>
        <v>44044</v>
      </c>
      <c r="I273" s="24"/>
    </row>
    <row r="274" spans="1:9" ht="30" customHeight="1" x14ac:dyDescent="0.3">
      <c r="A274" s="98"/>
      <c r="B274" s="98"/>
      <c r="C274" s="98"/>
      <c r="D274" s="18"/>
      <c r="E274" s="61" t="str">
        <f t="shared" ref="E274:E303" si="21">IFERROR(IF(WEEKDAY(F274,2)=1,_xlfn.ISOWEEKNUM(H274),""),"")</f>
        <v/>
      </c>
      <c r="F274" s="62">
        <f t="shared" ref="F274:F303" si="22">H274</f>
        <v>44045</v>
      </c>
      <c r="G274" s="63" t="str">
        <f>IFERROR(INDEX(Tabelle1!$C$3:$C$51,MATCH(H274,Tabelle1!$B$3:$B$51,0)),"")</f>
        <v/>
      </c>
      <c r="H274" s="64">
        <f>IFERROR(IF(MONTH(H273+1)=MONTH(H273),H273+1,""),"")</f>
        <v>44045</v>
      </c>
      <c r="I274" s="24"/>
    </row>
    <row r="275" spans="1:9" ht="30" customHeight="1" x14ac:dyDescent="0.3">
      <c r="A275" s="98"/>
      <c r="B275" s="98"/>
      <c r="C275" s="98"/>
      <c r="D275" s="18"/>
      <c r="E275" s="61">
        <f t="shared" si="21"/>
        <v>32</v>
      </c>
      <c r="F275" s="62">
        <f t="shared" si="22"/>
        <v>44046</v>
      </c>
      <c r="G275" s="63" t="str">
        <f>IFERROR(INDEX(Tabelle1!$C$3:$C$51,MATCH(H275,Tabelle1!$B$3:$B$51,0)),"")</f>
        <v/>
      </c>
      <c r="H275" s="64">
        <f t="shared" ref="H275:H303" si="23">IFERROR(IF(MONTH(H274+1)=MONTH(H274),H274+1,""),"")</f>
        <v>44046</v>
      </c>
      <c r="I275" s="24"/>
    </row>
    <row r="276" spans="1:9" ht="30" customHeight="1" x14ac:dyDescent="0.3">
      <c r="A276" s="98"/>
      <c r="B276" s="98"/>
      <c r="C276" s="98"/>
      <c r="D276" s="18"/>
      <c r="E276" s="61" t="str">
        <f t="shared" si="21"/>
        <v/>
      </c>
      <c r="F276" s="62">
        <f t="shared" si="22"/>
        <v>44047</v>
      </c>
      <c r="G276" s="63" t="str">
        <f>IFERROR(INDEX(Tabelle1!$C$3:$C$51,MATCH(H276,Tabelle1!$B$3:$B$51,0)),"")</f>
        <v/>
      </c>
      <c r="H276" s="64">
        <f t="shared" si="23"/>
        <v>44047</v>
      </c>
      <c r="I276" s="24"/>
    </row>
    <row r="277" spans="1:9" ht="30" customHeight="1" x14ac:dyDescent="0.3">
      <c r="A277" s="98"/>
      <c r="B277" s="98"/>
      <c r="C277" s="98"/>
      <c r="D277" s="18"/>
      <c r="E277" s="61" t="str">
        <f t="shared" si="21"/>
        <v/>
      </c>
      <c r="F277" s="62">
        <f t="shared" si="22"/>
        <v>44048</v>
      </c>
      <c r="G277" s="63" t="str">
        <f>IFERROR(INDEX(Tabelle1!$C$3:$C$51,MATCH(H277,Tabelle1!$B$3:$B$51,0)),"")</f>
        <v/>
      </c>
      <c r="H277" s="64">
        <f t="shared" si="23"/>
        <v>44048</v>
      </c>
      <c r="I277" s="24"/>
    </row>
    <row r="278" spans="1:9" ht="30" customHeight="1" x14ac:dyDescent="0.3">
      <c r="A278" s="98"/>
      <c r="B278" s="98"/>
      <c r="C278" s="98"/>
      <c r="D278" s="18"/>
      <c r="E278" s="61" t="str">
        <f t="shared" si="21"/>
        <v/>
      </c>
      <c r="F278" s="62">
        <f t="shared" si="22"/>
        <v>44049</v>
      </c>
      <c r="G278" s="63" t="str">
        <f>IFERROR(INDEX(Tabelle1!$C$3:$C$51,MATCH(H278,Tabelle1!$B$3:$B$51,0)),"")</f>
        <v/>
      </c>
      <c r="H278" s="64">
        <f t="shared" si="23"/>
        <v>44049</v>
      </c>
      <c r="I278" s="24"/>
    </row>
    <row r="279" spans="1:9" ht="30" customHeight="1" x14ac:dyDescent="0.3">
      <c r="A279" s="98"/>
      <c r="B279" s="98"/>
      <c r="C279" s="98"/>
      <c r="D279" s="18"/>
      <c r="E279" s="61" t="str">
        <f t="shared" si="21"/>
        <v/>
      </c>
      <c r="F279" s="62">
        <f t="shared" si="22"/>
        <v>44050</v>
      </c>
      <c r="G279" s="63" t="str">
        <f>IFERROR(INDEX(Tabelle1!$C$3:$C$51,MATCH(H279,Tabelle1!$B$3:$B$51,0)),"")</f>
        <v/>
      </c>
      <c r="H279" s="64">
        <f t="shared" si="23"/>
        <v>44050</v>
      </c>
      <c r="I279" s="24"/>
    </row>
    <row r="280" spans="1:9" ht="30" customHeight="1" x14ac:dyDescent="0.3">
      <c r="A280" s="98"/>
      <c r="B280" s="98"/>
      <c r="C280" s="98"/>
      <c r="D280" s="18"/>
      <c r="E280" s="61" t="str">
        <f t="shared" si="21"/>
        <v/>
      </c>
      <c r="F280" s="62">
        <f t="shared" si="22"/>
        <v>44051</v>
      </c>
      <c r="G280" s="63" t="str">
        <f>IFERROR(INDEX(Tabelle1!$C$3:$C$51,MATCH(H280,Tabelle1!$B$3:$B$51,0)),"")</f>
        <v/>
      </c>
      <c r="H280" s="64">
        <f>IFERROR(IF(MONTH(H279+1)=MONTH(H279),H279+1,""),"")</f>
        <v>44051</v>
      </c>
      <c r="I280" s="24"/>
    </row>
    <row r="281" spans="1:9" ht="30" customHeight="1" x14ac:dyDescent="0.3">
      <c r="A281" s="98"/>
      <c r="B281" s="98"/>
      <c r="C281" s="98"/>
      <c r="D281" s="18"/>
      <c r="E281" s="61" t="str">
        <f t="shared" si="21"/>
        <v/>
      </c>
      <c r="F281" s="62">
        <f t="shared" si="22"/>
        <v>44052</v>
      </c>
      <c r="G281" s="63" t="str">
        <f>IFERROR(INDEX(Tabelle1!$C$3:$C$51,MATCH(H281,Tabelle1!$B$3:$B$51,0)),"")</f>
        <v/>
      </c>
      <c r="H281" s="64">
        <f t="shared" si="23"/>
        <v>44052</v>
      </c>
      <c r="I281" s="24"/>
    </row>
    <row r="282" spans="1:9" ht="30" customHeight="1" x14ac:dyDescent="0.3">
      <c r="A282" s="98"/>
      <c r="B282" s="98"/>
      <c r="C282" s="98"/>
      <c r="D282" s="18"/>
      <c r="E282" s="61">
        <f t="shared" si="21"/>
        <v>33</v>
      </c>
      <c r="F282" s="62">
        <f t="shared" si="22"/>
        <v>44053</v>
      </c>
      <c r="G282" s="63" t="str">
        <f>IFERROR(INDEX(Tabelle1!$C$3:$C$51,MATCH(H282,Tabelle1!$B$3:$B$51,0)),"")</f>
        <v/>
      </c>
      <c r="H282" s="64">
        <f t="shared" si="23"/>
        <v>44053</v>
      </c>
      <c r="I282" s="24"/>
    </row>
    <row r="283" spans="1:9" ht="30" customHeight="1" x14ac:dyDescent="0.3">
      <c r="A283" s="98"/>
      <c r="B283" s="98"/>
      <c r="C283" s="98"/>
      <c r="D283" s="18"/>
      <c r="E283" s="61" t="str">
        <f t="shared" si="21"/>
        <v/>
      </c>
      <c r="F283" s="62">
        <f t="shared" si="22"/>
        <v>44054</v>
      </c>
      <c r="G283" s="63" t="str">
        <f>IFERROR(INDEX(Tabelle1!$C$3:$C$51,MATCH(H283,Tabelle1!$B$3:$B$51,0)),"")</f>
        <v/>
      </c>
      <c r="H283" s="64">
        <f t="shared" si="23"/>
        <v>44054</v>
      </c>
      <c r="I283" s="24"/>
    </row>
    <row r="284" spans="1:9" ht="30" customHeight="1" x14ac:dyDescent="0.3">
      <c r="A284" s="23"/>
      <c r="B284" s="26" t="s">
        <v>53</v>
      </c>
      <c r="C284" s="23"/>
      <c r="D284" s="18"/>
      <c r="E284" s="61" t="str">
        <f t="shared" si="21"/>
        <v/>
      </c>
      <c r="F284" s="62">
        <f t="shared" si="22"/>
        <v>44055</v>
      </c>
      <c r="G284" s="63" t="str">
        <f>IFERROR(INDEX(Tabelle1!$C$3:$C$51,MATCH(H284,Tabelle1!$B$3:$B$51,0)),"")</f>
        <v/>
      </c>
      <c r="H284" s="64">
        <f t="shared" si="23"/>
        <v>44055</v>
      </c>
      <c r="I284" s="24"/>
    </row>
    <row r="285" spans="1:9" ht="30" customHeight="1" x14ac:dyDescent="0.3">
      <c r="A285" s="23"/>
      <c r="B285" s="23"/>
      <c r="C285" s="23"/>
      <c r="D285" s="18"/>
      <c r="E285" s="61" t="str">
        <f t="shared" si="21"/>
        <v/>
      </c>
      <c r="F285" s="62">
        <f t="shared" si="22"/>
        <v>44056</v>
      </c>
      <c r="G285" s="63" t="str">
        <f>IFERROR(INDEX(Tabelle1!$C$3:$C$51,MATCH(H285,Tabelle1!$B$3:$B$51,0)),"")</f>
        <v/>
      </c>
      <c r="H285" s="64">
        <f t="shared" si="23"/>
        <v>44056</v>
      </c>
      <c r="I285" s="24"/>
    </row>
    <row r="286" spans="1:9" ht="30" customHeight="1" x14ac:dyDescent="0.3">
      <c r="A286" s="23"/>
      <c r="B286" s="23"/>
      <c r="C286" s="23"/>
      <c r="D286" s="18"/>
      <c r="E286" s="61" t="str">
        <f t="shared" si="21"/>
        <v/>
      </c>
      <c r="F286" s="62">
        <f t="shared" si="22"/>
        <v>44057</v>
      </c>
      <c r="G286" s="63" t="str">
        <f>IFERROR(INDEX(Tabelle1!$C$3:$C$51,MATCH(H286,Tabelle1!$B$3:$B$51,0)),"")</f>
        <v/>
      </c>
      <c r="H286" s="64">
        <f t="shared" si="23"/>
        <v>44057</v>
      </c>
      <c r="I286" s="24"/>
    </row>
    <row r="287" spans="1:9" ht="30" customHeight="1" x14ac:dyDescent="0.3">
      <c r="A287" s="23"/>
      <c r="B287" s="23"/>
      <c r="C287" s="23"/>
      <c r="D287" s="18"/>
      <c r="E287" s="61" t="str">
        <f t="shared" si="21"/>
        <v/>
      </c>
      <c r="F287" s="62">
        <f t="shared" si="22"/>
        <v>44058</v>
      </c>
      <c r="G287" s="63" t="str">
        <f>IFERROR(INDEX(Tabelle1!$C$3:$C$51,MATCH(H287,Tabelle1!$B$3:$B$51,0)),"")</f>
        <v/>
      </c>
      <c r="H287" s="64">
        <f t="shared" si="23"/>
        <v>44058</v>
      </c>
      <c r="I287" s="24"/>
    </row>
    <row r="288" spans="1:9" ht="30" customHeight="1" x14ac:dyDescent="0.3">
      <c r="A288" s="23"/>
      <c r="B288" s="23"/>
      <c r="C288" s="23"/>
      <c r="D288" s="18"/>
      <c r="E288" s="61" t="str">
        <f t="shared" si="21"/>
        <v/>
      </c>
      <c r="F288" s="62">
        <f t="shared" si="22"/>
        <v>44059</v>
      </c>
      <c r="G288" s="63" t="str">
        <f>IFERROR(INDEX(Tabelle1!$C$3:$C$51,MATCH(H288,Tabelle1!$B$3:$B$51,0)),"")</f>
        <v/>
      </c>
      <c r="H288" s="64">
        <f t="shared" si="23"/>
        <v>44059</v>
      </c>
      <c r="I288" s="24"/>
    </row>
    <row r="289" spans="1:9" ht="30" customHeight="1" x14ac:dyDescent="0.3">
      <c r="A289" s="18"/>
      <c r="B289" s="18"/>
      <c r="C289" s="18"/>
      <c r="D289" s="18"/>
      <c r="E289" s="61">
        <f t="shared" si="21"/>
        <v>34</v>
      </c>
      <c r="F289" s="62">
        <f t="shared" si="22"/>
        <v>44060</v>
      </c>
      <c r="G289" s="63" t="str">
        <f>IFERROR(INDEX(Tabelle1!$C$3:$C$51,MATCH(H289,Tabelle1!$B$3:$B$51,0)),"")</f>
        <v/>
      </c>
      <c r="H289" s="64">
        <f t="shared" si="23"/>
        <v>44060</v>
      </c>
      <c r="I289" s="24"/>
    </row>
    <row r="290" spans="1:9" ht="30" customHeight="1" x14ac:dyDescent="0.3">
      <c r="A290" s="18"/>
      <c r="B290" s="18"/>
      <c r="C290" s="18"/>
      <c r="D290" s="18"/>
      <c r="E290" s="61" t="str">
        <f t="shared" si="21"/>
        <v/>
      </c>
      <c r="F290" s="62">
        <f t="shared" si="22"/>
        <v>44061</v>
      </c>
      <c r="G290" s="63" t="str">
        <f>IFERROR(INDEX(Tabelle1!$C$3:$C$51,MATCH(H290,Tabelle1!$B$3:$B$51,0)),"")</f>
        <v/>
      </c>
      <c r="H290" s="64">
        <f t="shared" si="23"/>
        <v>44061</v>
      </c>
      <c r="I290" s="24"/>
    </row>
    <row r="291" spans="1:9" ht="30" customHeight="1" x14ac:dyDescent="0.3">
      <c r="A291" s="18"/>
      <c r="B291" s="18"/>
      <c r="C291" s="18"/>
      <c r="D291" s="18"/>
      <c r="E291" s="61" t="str">
        <f t="shared" si="21"/>
        <v/>
      </c>
      <c r="F291" s="62">
        <f t="shared" si="22"/>
        <v>44062</v>
      </c>
      <c r="G291" s="63" t="str">
        <f>IFERROR(INDEX(Tabelle1!$C$3:$C$51,MATCH(H291,Tabelle1!$B$3:$B$51,0)),"")</f>
        <v/>
      </c>
      <c r="H291" s="64">
        <f t="shared" si="23"/>
        <v>44062</v>
      </c>
      <c r="I291" s="24"/>
    </row>
    <row r="292" spans="1:9" ht="30" customHeight="1" x14ac:dyDescent="0.3">
      <c r="A292" s="18"/>
      <c r="B292" s="18"/>
      <c r="C292" s="18"/>
      <c r="D292" s="18"/>
      <c r="E292" s="61" t="str">
        <f t="shared" si="21"/>
        <v/>
      </c>
      <c r="F292" s="62">
        <f t="shared" si="22"/>
        <v>44063</v>
      </c>
      <c r="G292" s="63" t="str">
        <f>IFERROR(INDEX(Tabelle1!$C$3:$C$51,MATCH(H292,Tabelle1!$B$3:$B$51,0)),"")</f>
        <v/>
      </c>
      <c r="H292" s="64">
        <f t="shared" si="23"/>
        <v>44063</v>
      </c>
      <c r="I292" s="24"/>
    </row>
    <row r="293" spans="1:9" ht="30" customHeight="1" x14ac:dyDescent="0.3">
      <c r="A293" s="18"/>
      <c r="B293" s="18"/>
      <c r="C293" s="18"/>
      <c r="D293" s="18"/>
      <c r="E293" s="61" t="str">
        <f t="shared" si="21"/>
        <v/>
      </c>
      <c r="F293" s="62">
        <f t="shared" si="22"/>
        <v>44064</v>
      </c>
      <c r="G293" s="63" t="str">
        <f>IFERROR(INDEX(Tabelle1!$C$3:$C$51,MATCH(H293,Tabelle1!$B$3:$B$51,0)),"")</f>
        <v/>
      </c>
      <c r="H293" s="64">
        <f t="shared" si="23"/>
        <v>44064</v>
      </c>
      <c r="I293" s="24"/>
    </row>
    <row r="294" spans="1:9" ht="30" customHeight="1" x14ac:dyDescent="0.3">
      <c r="A294" s="40" t="s">
        <v>54</v>
      </c>
      <c r="B294" s="41"/>
      <c r="C294" s="42"/>
      <c r="D294" s="18"/>
      <c r="E294" s="61" t="str">
        <f t="shared" si="21"/>
        <v/>
      </c>
      <c r="F294" s="62">
        <f t="shared" si="22"/>
        <v>44065</v>
      </c>
      <c r="G294" s="63" t="str">
        <f>IFERROR(INDEX(Tabelle1!$C$3:$C$51,MATCH(H294,Tabelle1!$B$3:$B$51,0)),"")</f>
        <v/>
      </c>
      <c r="H294" s="64">
        <f t="shared" si="23"/>
        <v>44065</v>
      </c>
      <c r="I294" s="24"/>
    </row>
    <row r="295" spans="1:9" ht="30" customHeight="1" x14ac:dyDescent="0.3">
      <c r="A295" s="43"/>
      <c r="B295" s="44"/>
      <c r="C295" s="45"/>
      <c r="D295" s="18"/>
      <c r="E295" s="61" t="str">
        <f t="shared" si="21"/>
        <v/>
      </c>
      <c r="F295" s="62">
        <f t="shared" si="22"/>
        <v>44066</v>
      </c>
      <c r="G295" s="63" t="str">
        <f>IFERROR(INDEX(Tabelle1!$C$3:$C$51,MATCH(H295,Tabelle1!$B$3:$B$51,0)),"")</f>
        <v/>
      </c>
      <c r="H295" s="64">
        <f t="shared" si="23"/>
        <v>44066</v>
      </c>
      <c r="I295" s="24"/>
    </row>
    <row r="296" spans="1:9" ht="30" customHeight="1" x14ac:dyDescent="0.3">
      <c r="A296" s="43"/>
      <c r="B296" s="44"/>
      <c r="C296" s="45"/>
      <c r="D296" s="18"/>
      <c r="E296" s="61">
        <f t="shared" si="21"/>
        <v>35</v>
      </c>
      <c r="F296" s="62">
        <f t="shared" si="22"/>
        <v>44067</v>
      </c>
      <c r="G296" s="63" t="str">
        <f>IFERROR(INDEX(Tabelle1!$C$3:$C$51,MATCH(H296,Tabelle1!$B$3:$B$51,0)),"")</f>
        <v/>
      </c>
      <c r="H296" s="64">
        <f t="shared" si="23"/>
        <v>44067</v>
      </c>
      <c r="I296" s="24"/>
    </row>
    <row r="297" spans="1:9" ht="30" customHeight="1" x14ac:dyDescent="0.3">
      <c r="A297" s="43"/>
      <c r="B297" s="44"/>
      <c r="C297" s="45"/>
      <c r="D297" s="18"/>
      <c r="E297" s="61" t="str">
        <f t="shared" si="21"/>
        <v/>
      </c>
      <c r="F297" s="62">
        <f t="shared" si="22"/>
        <v>44068</v>
      </c>
      <c r="G297" s="63" t="str">
        <f>IFERROR(INDEX(Tabelle1!$C$3:$C$51,MATCH(H297,Tabelle1!$B$3:$B$51,0)),"")</f>
        <v/>
      </c>
      <c r="H297" s="64">
        <f t="shared" si="23"/>
        <v>44068</v>
      </c>
      <c r="I297" s="24"/>
    </row>
    <row r="298" spans="1:9" ht="30" customHeight="1" x14ac:dyDescent="0.3">
      <c r="A298" s="43"/>
      <c r="B298" s="44"/>
      <c r="C298" s="45"/>
      <c r="D298" s="18"/>
      <c r="E298" s="61" t="str">
        <f t="shared" si="21"/>
        <v/>
      </c>
      <c r="F298" s="62">
        <f t="shared" si="22"/>
        <v>44069</v>
      </c>
      <c r="G298" s="63" t="str">
        <f>IFERROR(INDEX(Tabelle1!$C$3:$C$51,MATCH(H298,Tabelle1!$B$3:$B$51,0)),"")</f>
        <v/>
      </c>
      <c r="H298" s="64">
        <f t="shared" si="23"/>
        <v>44069</v>
      </c>
      <c r="I298" s="24"/>
    </row>
    <row r="299" spans="1:9" ht="30" customHeight="1" x14ac:dyDescent="0.3">
      <c r="A299" s="43"/>
      <c r="B299" s="44"/>
      <c r="C299" s="45"/>
      <c r="D299" s="18"/>
      <c r="E299" s="61" t="str">
        <f t="shared" si="21"/>
        <v/>
      </c>
      <c r="F299" s="62">
        <f t="shared" si="22"/>
        <v>44070</v>
      </c>
      <c r="G299" s="63" t="str">
        <f>IFERROR(INDEX(Tabelle1!$C$3:$C$51,MATCH(H299,Tabelle1!$B$3:$B$51,0)),"")</f>
        <v/>
      </c>
      <c r="H299" s="64">
        <f t="shared" si="23"/>
        <v>44070</v>
      </c>
      <c r="I299" s="24"/>
    </row>
    <row r="300" spans="1:9" ht="30" customHeight="1" x14ac:dyDescent="0.3">
      <c r="A300" s="43"/>
      <c r="B300" s="44"/>
      <c r="C300" s="45"/>
      <c r="D300" s="18"/>
      <c r="E300" s="61" t="str">
        <f t="shared" si="21"/>
        <v/>
      </c>
      <c r="F300" s="62">
        <f t="shared" si="22"/>
        <v>44071</v>
      </c>
      <c r="G300" s="63" t="str">
        <f>IFERROR(INDEX(Tabelle1!$C$3:$C$51,MATCH(H300,Tabelle1!$B$3:$B$51,0)),"")</f>
        <v/>
      </c>
      <c r="H300" s="64">
        <f t="shared" si="23"/>
        <v>44071</v>
      </c>
      <c r="I300" s="24"/>
    </row>
    <row r="301" spans="1:9" ht="30" customHeight="1" x14ac:dyDescent="0.3">
      <c r="A301" s="43"/>
      <c r="B301" s="44"/>
      <c r="C301" s="45"/>
      <c r="D301" s="18"/>
      <c r="E301" s="61" t="str">
        <f t="shared" si="21"/>
        <v/>
      </c>
      <c r="F301" s="62">
        <f t="shared" si="22"/>
        <v>44072</v>
      </c>
      <c r="G301" s="63" t="str">
        <f>IFERROR(INDEX(Tabelle1!$C$3:$C$51,MATCH(H301,Tabelle1!$B$3:$B$51,0)),"")</f>
        <v/>
      </c>
      <c r="H301" s="64">
        <f t="shared" si="23"/>
        <v>44072</v>
      </c>
      <c r="I301" s="24"/>
    </row>
    <row r="302" spans="1:9" ht="30" customHeight="1" x14ac:dyDescent="0.3">
      <c r="A302" s="43"/>
      <c r="B302" s="44"/>
      <c r="C302" s="45"/>
      <c r="D302" s="18"/>
      <c r="E302" s="61" t="str">
        <f t="shared" si="21"/>
        <v/>
      </c>
      <c r="F302" s="62">
        <f t="shared" si="22"/>
        <v>44073</v>
      </c>
      <c r="G302" s="63" t="str">
        <f>IFERROR(INDEX(Tabelle1!$C$3:$C$51,MATCH(H302,Tabelle1!$B$3:$B$51,0)),"")</f>
        <v/>
      </c>
      <c r="H302" s="64">
        <f t="shared" si="23"/>
        <v>44073</v>
      </c>
      <c r="I302" s="24"/>
    </row>
    <row r="303" spans="1:9" ht="30" customHeight="1" x14ac:dyDescent="0.3">
      <c r="A303" s="46"/>
      <c r="B303" s="47"/>
      <c r="C303" s="48"/>
      <c r="D303" s="18"/>
      <c r="E303" s="61">
        <f t="shared" si="21"/>
        <v>36</v>
      </c>
      <c r="F303" s="62">
        <f t="shared" si="22"/>
        <v>44074</v>
      </c>
      <c r="G303" s="63" t="str">
        <f>IFERROR(INDEX(Tabelle1!$C$3:$C$51,MATCH(H303,Tabelle1!$B$3:$B$51,0)),"")</f>
        <v/>
      </c>
      <c r="H303" s="64">
        <f t="shared" si="23"/>
        <v>44074</v>
      </c>
      <c r="I303" s="24"/>
    </row>
    <row r="304" spans="1:9" ht="30" customHeight="1" x14ac:dyDescent="0.3">
      <c r="A304" s="18"/>
      <c r="B304" s="18"/>
      <c r="C304" s="18"/>
      <c r="D304" s="18"/>
      <c r="E304" s="21"/>
      <c r="F304" s="20"/>
      <c r="G304" s="18"/>
      <c r="H304" s="20"/>
      <c r="I304" s="18"/>
    </row>
    <row r="305" spans="1:10" ht="39.950000000000003" customHeight="1" x14ac:dyDescent="0.5">
      <c r="A305" s="49" t="s">
        <v>7</v>
      </c>
      <c r="B305" s="50"/>
      <c r="C305" s="50"/>
      <c r="D305" s="50"/>
      <c r="E305" s="51"/>
      <c r="F305" s="52"/>
      <c r="G305" s="50"/>
      <c r="H305" s="96">
        <f>Tabelle1!$C$1</f>
        <v>2020</v>
      </c>
      <c r="I305" s="96"/>
      <c r="J305" s="16"/>
    </row>
    <row r="306" spans="1:10" x14ac:dyDescent="0.3">
      <c r="A306" s="50"/>
      <c r="B306" s="50"/>
      <c r="C306" s="50"/>
      <c r="D306" s="50"/>
      <c r="E306" s="51"/>
      <c r="F306" s="52"/>
      <c r="G306" s="50"/>
      <c r="H306" s="52"/>
      <c r="I306" s="50"/>
    </row>
    <row r="307" spans="1:10" x14ac:dyDescent="0.3">
      <c r="A307" s="50"/>
      <c r="B307" s="50"/>
      <c r="C307" s="50"/>
      <c r="D307" s="50"/>
      <c r="E307" s="68"/>
      <c r="F307" s="53"/>
      <c r="G307" s="69"/>
      <c r="H307" s="53">
        <v>9</v>
      </c>
      <c r="I307" s="50"/>
    </row>
    <row r="308" spans="1:10" x14ac:dyDescent="0.3">
      <c r="A308" s="50"/>
      <c r="B308" s="50"/>
      <c r="C308" s="50"/>
      <c r="D308" s="50"/>
      <c r="E308" s="67"/>
      <c r="F308" s="53"/>
      <c r="G308" s="55"/>
      <c r="H308" s="53"/>
      <c r="I308" s="50"/>
    </row>
    <row r="309" spans="1:10" x14ac:dyDescent="0.3">
      <c r="A309" s="50"/>
      <c r="B309" s="50"/>
      <c r="C309" s="50"/>
      <c r="D309" s="50"/>
      <c r="E309" s="67"/>
      <c r="F309" s="53">
        <f>DATE(H306,H307+1,1)-DATE(H306,H307,1)</f>
        <v>30</v>
      </c>
      <c r="G309" s="55"/>
      <c r="H309" s="53"/>
      <c r="I309" s="50"/>
    </row>
    <row r="310" spans="1:10" ht="30" customHeight="1" x14ac:dyDescent="0.35">
      <c r="A310" s="98"/>
      <c r="B310" s="98"/>
      <c r="C310" s="98"/>
      <c r="D310" s="18"/>
      <c r="E310" s="56"/>
      <c r="F310" s="99">
        <f>H311</f>
        <v>44075</v>
      </c>
      <c r="G310" s="97"/>
      <c r="H310" s="97"/>
      <c r="I310" s="22"/>
    </row>
    <row r="311" spans="1:10" ht="30" customHeight="1" x14ac:dyDescent="0.3">
      <c r="A311" s="98"/>
      <c r="B311" s="98"/>
      <c r="C311" s="98"/>
      <c r="D311" s="18"/>
      <c r="E311" s="57" t="str">
        <f>IFERROR(IF(WEEKDAY(F311,2)=1,_xlfn.ISOWEEKNUM(H311),""),"")</f>
        <v/>
      </c>
      <c r="F311" s="58">
        <f>H311</f>
        <v>44075</v>
      </c>
      <c r="G311" s="59" t="str">
        <f>IFERROR(INDEX(Tabelle1!$C$3:$C$51,MATCH(H311,Tabelle1!$B$3:$B$51,0)),"")</f>
        <v/>
      </c>
      <c r="H311" s="60">
        <f>DATE(Tabelle2!$C$4,Tabelle2!$K$44,1)</f>
        <v>44075</v>
      </c>
      <c r="I311" s="24"/>
    </row>
    <row r="312" spans="1:10" ht="30" customHeight="1" x14ac:dyDescent="0.3">
      <c r="A312" s="98"/>
      <c r="B312" s="98"/>
      <c r="C312" s="98"/>
      <c r="D312" s="18"/>
      <c r="E312" s="61" t="str">
        <f t="shared" ref="E312:E340" si="24">IFERROR(IF(WEEKDAY(F312,2)=1,_xlfn.ISOWEEKNUM(H312),""),"")</f>
        <v/>
      </c>
      <c r="F312" s="62">
        <f t="shared" ref="F312:F340" si="25">H312</f>
        <v>44076</v>
      </c>
      <c r="G312" s="63" t="str">
        <f>IFERROR(INDEX(Tabelle1!$C$3:$C$51,MATCH(H312,Tabelle1!$B$3:$B$51,0)),"")</f>
        <v/>
      </c>
      <c r="H312" s="64">
        <f>IFERROR(IF(MONTH(H311+1)=MONTH(H311),H311+1,""),"")</f>
        <v>44076</v>
      </c>
      <c r="I312" s="24"/>
    </row>
    <row r="313" spans="1:10" ht="30" customHeight="1" x14ac:dyDescent="0.3">
      <c r="A313" s="98"/>
      <c r="B313" s="98"/>
      <c r="C313" s="98"/>
      <c r="D313" s="18"/>
      <c r="E313" s="61" t="str">
        <f t="shared" si="24"/>
        <v/>
      </c>
      <c r="F313" s="62">
        <f t="shared" si="25"/>
        <v>44077</v>
      </c>
      <c r="G313" s="63" t="str">
        <f>IFERROR(INDEX(Tabelle1!$C$3:$C$51,MATCH(H313,Tabelle1!$B$3:$B$51,0)),"")</f>
        <v/>
      </c>
      <c r="H313" s="64">
        <f t="shared" ref="H313:H340" si="26">IFERROR(IF(MONTH(H312+1)=MONTH(H312),H312+1,""),"")</f>
        <v>44077</v>
      </c>
      <c r="I313" s="24"/>
    </row>
    <row r="314" spans="1:10" ht="30" customHeight="1" x14ac:dyDescent="0.3">
      <c r="A314" s="98"/>
      <c r="B314" s="98"/>
      <c r="C314" s="98"/>
      <c r="D314" s="18"/>
      <c r="E314" s="61" t="str">
        <f t="shared" si="24"/>
        <v/>
      </c>
      <c r="F314" s="62">
        <f t="shared" si="25"/>
        <v>44078</v>
      </c>
      <c r="G314" s="63" t="str">
        <f>IFERROR(INDEX(Tabelle1!$C$3:$C$51,MATCH(H314,Tabelle1!$B$3:$B$51,0)),"")</f>
        <v/>
      </c>
      <c r="H314" s="64">
        <f t="shared" si="26"/>
        <v>44078</v>
      </c>
      <c r="I314" s="24"/>
    </row>
    <row r="315" spans="1:10" ht="30" customHeight="1" x14ac:dyDescent="0.3">
      <c r="A315" s="98"/>
      <c r="B315" s="98"/>
      <c r="C315" s="98"/>
      <c r="D315" s="18"/>
      <c r="E315" s="61" t="str">
        <f t="shared" si="24"/>
        <v/>
      </c>
      <c r="F315" s="62">
        <f t="shared" si="25"/>
        <v>44079</v>
      </c>
      <c r="G315" s="63" t="str">
        <f>IFERROR(INDEX(Tabelle1!$C$3:$C$51,MATCH(H315,Tabelle1!$B$3:$B$51,0)),"")</f>
        <v/>
      </c>
      <c r="H315" s="64">
        <f t="shared" si="26"/>
        <v>44079</v>
      </c>
      <c r="I315" s="24"/>
    </row>
    <row r="316" spans="1:10" ht="30" customHeight="1" x14ac:dyDescent="0.3">
      <c r="A316" s="98"/>
      <c r="B316" s="98"/>
      <c r="C316" s="98"/>
      <c r="D316" s="18"/>
      <c r="E316" s="61" t="str">
        <f t="shared" si="24"/>
        <v/>
      </c>
      <c r="F316" s="62">
        <f t="shared" si="25"/>
        <v>44080</v>
      </c>
      <c r="G316" s="63" t="str">
        <f>IFERROR(INDEX(Tabelle1!$C$3:$C$51,MATCH(H316,Tabelle1!$B$3:$B$51,0)),"")</f>
        <v/>
      </c>
      <c r="H316" s="64">
        <f t="shared" si="26"/>
        <v>44080</v>
      </c>
      <c r="I316" s="24"/>
    </row>
    <row r="317" spans="1:10" ht="30" customHeight="1" x14ac:dyDescent="0.3">
      <c r="A317" s="98"/>
      <c r="B317" s="98"/>
      <c r="C317" s="98"/>
      <c r="D317" s="18"/>
      <c r="E317" s="61">
        <f t="shared" si="24"/>
        <v>37</v>
      </c>
      <c r="F317" s="62">
        <f t="shared" si="25"/>
        <v>44081</v>
      </c>
      <c r="G317" s="63" t="str">
        <f>IFERROR(INDEX(Tabelle1!$C$3:$C$51,MATCH(H317,Tabelle1!$B$3:$B$51,0)),"")</f>
        <v/>
      </c>
      <c r="H317" s="64">
        <f t="shared" si="26"/>
        <v>44081</v>
      </c>
      <c r="I317" s="24"/>
    </row>
    <row r="318" spans="1:10" ht="30" customHeight="1" x14ac:dyDescent="0.3">
      <c r="A318" s="98"/>
      <c r="B318" s="98"/>
      <c r="C318" s="98"/>
      <c r="D318" s="18"/>
      <c r="E318" s="61" t="str">
        <f t="shared" si="24"/>
        <v/>
      </c>
      <c r="F318" s="62">
        <f t="shared" si="25"/>
        <v>44082</v>
      </c>
      <c r="G318" s="63" t="str">
        <f>IFERROR(INDEX(Tabelle1!$C$3:$C$51,MATCH(H318,Tabelle1!$B$3:$B$51,0)),"")</f>
        <v/>
      </c>
      <c r="H318" s="64">
        <f>IFERROR(IF(MONTH(H317+1)=MONTH(H317),H317+1,""),"")</f>
        <v>44082</v>
      </c>
      <c r="I318" s="24"/>
    </row>
    <row r="319" spans="1:10" ht="30" customHeight="1" x14ac:dyDescent="0.3">
      <c r="A319" s="98"/>
      <c r="B319" s="98"/>
      <c r="C319" s="98"/>
      <c r="D319" s="18"/>
      <c r="E319" s="61" t="str">
        <f t="shared" si="24"/>
        <v/>
      </c>
      <c r="F319" s="62">
        <f t="shared" si="25"/>
        <v>44083</v>
      </c>
      <c r="G319" s="63" t="str">
        <f>IFERROR(INDEX(Tabelle1!$C$3:$C$51,MATCH(H319,Tabelle1!$B$3:$B$51,0)),"")</f>
        <v/>
      </c>
      <c r="H319" s="64">
        <f t="shared" si="26"/>
        <v>44083</v>
      </c>
      <c r="I319" s="24"/>
    </row>
    <row r="320" spans="1:10" ht="30" customHeight="1" x14ac:dyDescent="0.3">
      <c r="A320" s="98"/>
      <c r="B320" s="98"/>
      <c r="C320" s="98"/>
      <c r="D320" s="18"/>
      <c r="E320" s="61" t="str">
        <f t="shared" si="24"/>
        <v/>
      </c>
      <c r="F320" s="62">
        <f t="shared" si="25"/>
        <v>44084</v>
      </c>
      <c r="G320" s="63" t="str">
        <f>IFERROR(INDEX(Tabelle1!$C$3:$C$51,MATCH(H320,Tabelle1!$B$3:$B$51,0)),"")</f>
        <v/>
      </c>
      <c r="H320" s="64">
        <f t="shared" si="26"/>
        <v>44084</v>
      </c>
      <c r="I320" s="24"/>
    </row>
    <row r="321" spans="1:9" ht="30" customHeight="1" x14ac:dyDescent="0.3">
      <c r="A321" s="98"/>
      <c r="B321" s="98"/>
      <c r="C321" s="98"/>
      <c r="D321" s="18"/>
      <c r="E321" s="61" t="str">
        <f t="shared" si="24"/>
        <v/>
      </c>
      <c r="F321" s="62">
        <f t="shared" si="25"/>
        <v>44085</v>
      </c>
      <c r="G321" s="63" t="str">
        <f>IFERROR(INDEX(Tabelle1!$C$3:$C$51,MATCH(H321,Tabelle1!$B$3:$B$51,0)),"")</f>
        <v/>
      </c>
      <c r="H321" s="64">
        <f t="shared" si="26"/>
        <v>44085</v>
      </c>
      <c r="I321" s="24"/>
    </row>
    <row r="322" spans="1:9" ht="30" customHeight="1" x14ac:dyDescent="0.3">
      <c r="A322" s="23"/>
      <c r="B322" s="26" t="s">
        <v>53</v>
      </c>
      <c r="C322" s="23"/>
      <c r="D322" s="18"/>
      <c r="E322" s="61" t="str">
        <f t="shared" si="24"/>
        <v/>
      </c>
      <c r="F322" s="62">
        <f t="shared" si="25"/>
        <v>44086</v>
      </c>
      <c r="G322" s="63" t="str">
        <f>IFERROR(INDEX(Tabelle1!$C$3:$C$51,MATCH(H322,Tabelle1!$B$3:$B$51,0)),"")</f>
        <v/>
      </c>
      <c r="H322" s="64">
        <f t="shared" si="26"/>
        <v>44086</v>
      </c>
      <c r="I322" s="24"/>
    </row>
    <row r="323" spans="1:9" ht="30" customHeight="1" x14ac:dyDescent="0.3">
      <c r="A323" s="23"/>
      <c r="B323" s="23"/>
      <c r="C323" s="23"/>
      <c r="D323" s="18"/>
      <c r="E323" s="61" t="str">
        <f t="shared" si="24"/>
        <v/>
      </c>
      <c r="F323" s="62">
        <f t="shared" si="25"/>
        <v>44087</v>
      </c>
      <c r="G323" s="63" t="str">
        <f>IFERROR(INDEX(Tabelle1!$C$3:$C$51,MATCH(H323,Tabelle1!$B$3:$B$51,0)),"")</f>
        <v/>
      </c>
      <c r="H323" s="64">
        <f t="shared" si="26"/>
        <v>44087</v>
      </c>
      <c r="I323" s="24"/>
    </row>
    <row r="324" spans="1:9" ht="30" customHeight="1" x14ac:dyDescent="0.3">
      <c r="A324" s="23"/>
      <c r="B324" s="23"/>
      <c r="C324" s="23"/>
      <c r="D324" s="18"/>
      <c r="E324" s="61">
        <f t="shared" si="24"/>
        <v>38</v>
      </c>
      <c r="F324" s="62">
        <f t="shared" si="25"/>
        <v>44088</v>
      </c>
      <c r="G324" s="63" t="str">
        <f>IFERROR(INDEX(Tabelle1!$C$3:$C$51,MATCH(H324,Tabelle1!$B$3:$B$51,0)),"")</f>
        <v/>
      </c>
      <c r="H324" s="64">
        <f t="shared" si="26"/>
        <v>44088</v>
      </c>
      <c r="I324" s="24"/>
    </row>
    <row r="325" spans="1:9" ht="30" customHeight="1" x14ac:dyDescent="0.3">
      <c r="A325" s="23"/>
      <c r="B325" s="23"/>
      <c r="C325" s="23"/>
      <c r="D325" s="18"/>
      <c r="E325" s="61" t="str">
        <f t="shared" si="24"/>
        <v/>
      </c>
      <c r="F325" s="62">
        <f t="shared" si="25"/>
        <v>44089</v>
      </c>
      <c r="G325" s="63" t="str">
        <f>IFERROR(INDEX(Tabelle1!$C$3:$C$51,MATCH(H325,Tabelle1!$B$3:$B$51,0)),"")</f>
        <v/>
      </c>
      <c r="H325" s="64">
        <f t="shared" si="26"/>
        <v>44089</v>
      </c>
      <c r="I325" s="24"/>
    </row>
    <row r="326" spans="1:9" ht="30" customHeight="1" x14ac:dyDescent="0.3">
      <c r="A326" s="23"/>
      <c r="B326" s="23"/>
      <c r="C326" s="23"/>
      <c r="D326" s="18"/>
      <c r="E326" s="61" t="str">
        <f t="shared" si="24"/>
        <v/>
      </c>
      <c r="F326" s="62">
        <f t="shared" si="25"/>
        <v>44090</v>
      </c>
      <c r="G326" s="63" t="str">
        <f>IFERROR(INDEX(Tabelle1!$C$3:$C$51,MATCH(H326,Tabelle1!$B$3:$B$51,0)),"")</f>
        <v/>
      </c>
      <c r="H326" s="64">
        <f t="shared" si="26"/>
        <v>44090</v>
      </c>
      <c r="I326" s="24"/>
    </row>
    <row r="327" spans="1:9" ht="30" customHeight="1" x14ac:dyDescent="0.3">
      <c r="A327" s="18"/>
      <c r="B327" s="18"/>
      <c r="C327" s="18"/>
      <c r="D327" s="18"/>
      <c r="E327" s="61" t="str">
        <f t="shared" si="24"/>
        <v/>
      </c>
      <c r="F327" s="62">
        <f t="shared" si="25"/>
        <v>44091</v>
      </c>
      <c r="G327" s="63" t="str">
        <f>IFERROR(INDEX(Tabelle1!$C$3:$C$51,MATCH(H327,Tabelle1!$B$3:$B$51,0)),"")</f>
        <v/>
      </c>
      <c r="H327" s="64">
        <f t="shared" si="26"/>
        <v>44091</v>
      </c>
      <c r="I327" s="24"/>
    </row>
    <row r="328" spans="1:9" ht="30" customHeight="1" x14ac:dyDescent="0.3">
      <c r="A328" s="18"/>
      <c r="B328" s="18"/>
      <c r="C328" s="18"/>
      <c r="D328" s="18"/>
      <c r="E328" s="61" t="str">
        <f t="shared" si="24"/>
        <v/>
      </c>
      <c r="F328" s="62">
        <f t="shared" si="25"/>
        <v>44092</v>
      </c>
      <c r="G328" s="63" t="str">
        <f>IFERROR(INDEX(Tabelle1!$C$3:$C$51,MATCH(H328,Tabelle1!$B$3:$B$51,0)),"")</f>
        <v/>
      </c>
      <c r="H328" s="64">
        <f t="shared" si="26"/>
        <v>44092</v>
      </c>
      <c r="I328" s="24"/>
    </row>
    <row r="329" spans="1:9" ht="30" customHeight="1" x14ac:dyDescent="0.3">
      <c r="A329" s="18"/>
      <c r="B329" s="18"/>
      <c r="C329" s="18"/>
      <c r="D329" s="18"/>
      <c r="E329" s="61" t="str">
        <f t="shared" si="24"/>
        <v/>
      </c>
      <c r="F329" s="62">
        <f t="shared" si="25"/>
        <v>44093</v>
      </c>
      <c r="G329" s="63" t="str">
        <f>IFERROR(INDEX(Tabelle1!$C$3:$C$51,MATCH(H329,Tabelle1!$B$3:$B$51,0)),"")</f>
        <v/>
      </c>
      <c r="H329" s="64">
        <f t="shared" si="26"/>
        <v>44093</v>
      </c>
      <c r="I329" s="24"/>
    </row>
    <row r="330" spans="1:9" ht="30" customHeight="1" x14ac:dyDescent="0.3">
      <c r="A330" s="18"/>
      <c r="B330" s="18"/>
      <c r="C330" s="18"/>
      <c r="D330" s="18"/>
      <c r="E330" s="61" t="str">
        <f t="shared" si="24"/>
        <v/>
      </c>
      <c r="F330" s="62">
        <f t="shared" si="25"/>
        <v>44094</v>
      </c>
      <c r="G330" s="63" t="str">
        <f>IFERROR(INDEX(Tabelle1!$C$3:$C$51,MATCH(H330,Tabelle1!$B$3:$B$51,0)),"")</f>
        <v/>
      </c>
      <c r="H330" s="64">
        <f t="shared" si="26"/>
        <v>44094</v>
      </c>
      <c r="I330" s="24"/>
    </row>
    <row r="331" spans="1:9" ht="30" customHeight="1" x14ac:dyDescent="0.3">
      <c r="A331" s="40" t="s">
        <v>54</v>
      </c>
      <c r="B331" s="41"/>
      <c r="C331" s="42"/>
      <c r="D331" s="18"/>
      <c r="E331" s="61">
        <f t="shared" si="24"/>
        <v>39</v>
      </c>
      <c r="F331" s="62">
        <f t="shared" si="25"/>
        <v>44095</v>
      </c>
      <c r="G331" s="63" t="str">
        <f>IFERROR(INDEX(Tabelle1!$C$3:$C$51,MATCH(H331,Tabelle1!$B$3:$B$51,0)),"")</f>
        <v/>
      </c>
      <c r="H331" s="64">
        <f t="shared" si="26"/>
        <v>44095</v>
      </c>
      <c r="I331" s="24"/>
    </row>
    <row r="332" spans="1:9" ht="30" customHeight="1" x14ac:dyDescent="0.3">
      <c r="A332" s="43"/>
      <c r="B332" s="44"/>
      <c r="C332" s="45"/>
      <c r="D332" s="18"/>
      <c r="E332" s="61" t="str">
        <f t="shared" si="24"/>
        <v/>
      </c>
      <c r="F332" s="62">
        <f t="shared" si="25"/>
        <v>44096</v>
      </c>
      <c r="G332" s="63" t="str">
        <f>IFERROR(INDEX(Tabelle1!$C$3:$C$51,MATCH(H332,Tabelle1!$B$3:$B$51,0)),"")</f>
        <v/>
      </c>
      <c r="H332" s="64">
        <f t="shared" si="26"/>
        <v>44096</v>
      </c>
      <c r="I332" s="24"/>
    </row>
    <row r="333" spans="1:9" ht="30" customHeight="1" x14ac:dyDescent="0.3">
      <c r="A333" s="43"/>
      <c r="B333" s="44"/>
      <c r="C333" s="45"/>
      <c r="D333" s="18"/>
      <c r="E333" s="61" t="str">
        <f t="shared" si="24"/>
        <v/>
      </c>
      <c r="F333" s="62">
        <f t="shared" si="25"/>
        <v>44097</v>
      </c>
      <c r="G333" s="63" t="str">
        <f>IFERROR(INDEX(Tabelle1!$C$3:$C$51,MATCH(H333,Tabelle1!$B$3:$B$51,0)),"")</f>
        <v/>
      </c>
      <c r="H333" s="64">
        <f t="shared" si="26"/>
        <v>44097</v>
      </c>
      <c r="I333" s="24"/>
    </row>
    <row r="334" spans="1:9" ht="30" customHeight="1" x14ac:dyDescent="0.3">
      <c r="A334" s="43"/>
      <c r="B334" s="44"/>
      <c r="C334" s="45"/>
      <c r="D334" s="18"/>
      <c r="E334" s="61" t="str">
        <f t="shared" si="24"/>
        <v/>
      </c>
      <c r="F334" s="62">
        <f t="shared" si="25"/>
        <v>44098</v>
      </c>
      <c r="G334" s="63" t="str">
        <f>IFERROR(INDEX(Tabelle1!$C$3:$C$51,MATCH(H334,Tabelle1!$B$3:$B$51,0)),"")</f>
        <v/>
      </c>
      <c r="H334" s="64">
        <f t="shared" si="26"/>
        <v>44098</v>
      </c>
      <c r="I334" s="24"/>
    </row>
    <row r="335" spans="1:9" ht="30" customHeight="1" x14ac:dyDescent="0.3">
      <c r="A335" s="43"/>
      <c r="B335" s="44"/>
      <c r="C335" s="45"/>
      <c r="D335" s="18"/>
      <c r="E335" s="61" t="str">
        <f t="shared" si="24"/>
        <v/>
      </c>
      <c r="F335" s="62">
        <f t="shared" si="25"/>
        <v>44099</v>
      </c>
      <c r="G335" s="63" t="str">
        <f>IFERROR(INDEX(Tabelle1!$C$3:$C$51,MATCH(H335,Tabelle1!$B$3:$B$51,0)),"")</f>
        <v/>
      </c>
      <c r="H335" s="64">
        <f t="shared" si="26"/>
        <v>44099</v>
      </c>
      <c r="I335" s="24"/>
    </row>
    <row r="336" spans="1:9" ht="30" customHeight="1" x14ac:dyDescent="0.3">
      <c r="A336" s="43"/>
      <c r="B336" s="44"/>
      <c r="C336" s="45"/>
      <c r="D336" s="18"/>
      <c r="E336" s="61" t="str">
        <f t="shared" si="24"/>
        <v/>
      </c>
      <c r="F336" s="62">
        <f t="shared" si="25"/>
        <v>44100</v>
      </c>
      <c r="G336" s="63" t="str">
        <f>IFERROR(INDEX(Tabelle1!$C$3:$C$51,MATCH(H336,Tabelle1!$B$3:$B$51,0)),"")</f>
        <v/>
      </c>
      <c r="H336" s="64">
        <f t="shared" si="26"/>
        <v>44100</v>
      </c>
      <c r="I336" s="24"/>
    </row>
    <row r="337" spans="1:10" ht="30" customHeight="1" x14ac:dyDescent="0.3">
      <c r="A337" s="43"/>
      <c r="B337" s="44"/>
      <c r="C337" s="45"/>
      <c r="D337" s="18"/>
      <c r="E337" s="61" t="str">
        <f t="shared" si="24"/>
        <v/>
      </c>
      <c r="F337" s="62">
        <f t="shared" si="25"/>
        <v>44101</v>
      </c>
      <c r="G337" s="63" t="str">
        <f>IFERROR(INDEX(Tabelle1!$C$3:$C$51,MATCH(H337,Tabelle1!$B$3:$B$51,0)),"")</f>
        <v/>
      </c>
      <c r="H337" s="64">
        <f t="shared" si="26"/>
        <v>44101</v>
      </c>
      <c r="I337" s="24"/>
    </row>
    <row r="338" spans="1:10" ht="30" customHeight="1" x14ac:dyDescent="0.3">
      <c r="A338" s="43"/>
      <c r="B338" s="44"/>
      <c r="C338" s="45"/>
      <c r="D338" s="18"/>
      <c r="E338" s="61">
        <f t="shared" si="24"/>
        <v>40</v>
      </c>
      <c r="F338" s="62">
        <f t="shared" si="25"/>
        <v>44102</v>
      </c>
      <c r="G338" s="63" t="str">
        <f>IFERROR(INDEX(Tabelle1!$C$3:$C$51,MATCH(H338,Tabelle1!$B$3:$B$51,0)),"")</f>
        <v/>
      </c>
      <c r="H338" s="64">
        <f t="shared" si="26"/>
        <v>44102</v>
      </c>
      <c r="I338" s="24"/>
    </row>
    <row r="339" spans="1:10" ht="30" customHeight="1" x14ac:dyDescent="0.3">
      <c r="A339" s="43"/>
      <c r="B339" s="44"/>
      <c r="C339" s="45"/>
      <c r="D339" s="18"/>
      <c r="E339" s="61" t="str">
        <f t="shared" si="24"/>
        <v/>
      </c>
      <c r="F339" s="62">
        <f t="shared" si="25"/>
        <v>44103</v>
      </c>
      <c r="G339" s="63" t="str">
        <f>IFERROR(INDEX(Tabelle1!$C$3:$C$51,MATCH(H339,Tabelle1!$B$3:$B$51,0)),"")</f>
        <v/>
      </c>
      <c r="H339" s="64">
        <f t="shared" si="26"/>
        <v>44103</v>
      </c>
      <c r="I339" s="24"/>
    </row>
    <row r="340" spans="1:10" ht="30" customHeight="1" x14ac:dyDescent="0.3">
      <c r="A340" s="46"/>
      <c r="B340" s="47"/>
      <c r="C340" s="48"/>
      <c r="D340" s="18"/>
      <c r="E340" s="61" t="str">
        <f t="shared" si="24"/>
        <v/>
      </c>
      <c r="F340" s="62">
        <f t="shared" si="25"/>
        <v>44104</v>
      </c>
      <c r="G340" s="63" t="str">
        <f>IFERROR(INDEX(Tabelle1!$C$3:$C$51,MATCH(H340,Tabelle1!$B$3:$B$51,0)),"")</f>
        <v/>
      </c>
      <c r="H340" s="64">
        <f t="shared" si="26"/>
        <v>44104</v>
      </c>
      <c r="I340" s="24"/>
    </row>
    <row r="341" spans="1:10" ht="30" customHeight="1" x14ac:dyDescent="0.3">
      <c r="A341" s="18"/>
      <c r="B341" s="18"/>
      <c r="C341" s="18"/>
      <c r="D341" s="18"/>
      <c r="E341" s="21"/>
      <c r="F341" s="20"/>
      <c r="G341" s="18"/>
      <c r="H341" s="20"/>
      <c r="I341" s="18"/>
    </row>
    <row r="342" spans="1:10" ht="30" customHeight="1" x14ac:dyDescent="0.3">
      <c r="A342" s="18"/>
      <c r="B342" s="18"/>
      <c r="C342" s="18"/>
      <c r="D342" s="18"/>
      <c r="E342" s="21"/>
      <c r="F342" s="20"/>
      <c r="G342" s="18"/>
      <c r="H342" s="20"/>
      <c r="I342" s="18"/>
    </row>
    <row r="343" spans="1:10" ht="39.950000000000003" customHeight="1" x14ac:dyDescent="0.5">
      <c r="A343" s="49" t="s">
        <v>7</v>
      </c>
      <c r="B343" s="50"/>
      <c r="C343" s="50"/>
      <c r="D343" s="50"/>
      <c r="E343" s="51"/>
      <c r="F343" s="52"/>
      <c r="G343" s="50"/>
      <c r="H343" s="96">
        <f>Tabelle1!$C$1</f>
        <v>2020</v>
      </c>
      <c r="I343" s="96"/>
      <c r="J343" s="16"/>
    </row>
    <row r="344" spans="1:10" x14ac:dyDescent="0.3">
      <c r="A344" s="50"/>
      <c r="B344" s="50"/>
      <c r="C344" s="50"/>
      <c r="D344" s="50"/>
      <c r="E344" s="51"/>
      <c r="F344" s="52"/>
      <c r="G344" s="50"/>
      <c r="H344" s="52"/>
      <c r="I344" s="50"/>
    </row>
    <row r="345" spans="1:10" x14ac:dyDescent="0.3">
      <c r="A345" s="50"/>
      <c r="B345" s="50"/>
      <c r="C345" s="50"/>
      <c r="D345" s="50"/>
      <c r="E345" s="68"/>
      <c r="F345" s="53"/>
      <c r="G345" s="69"/>
      <c r="H345" s="53">
        <v>10</v>
      </c>
      <c r="I345" s="50"/>
    </row>
    <row r="346" spans="1:10" x14ac:dyDescent="0.3">
      <c r="A346" s="50"/>
      <c r="B346" s="50"/>
      <c r="C346" s="50"/>
      <c r="D346" s="50"/>
      <c r="E346" s="67"/>
      <c r="F346" s="53"/>
      <c r="G346" s="55"/>
      <c r="H346" s="53"/>
      <c r="I346" s="50"/>
    </row>
    <row r="347" spans="1:10" x14ac:dyDescent="0.3">
      <c r="A347" s="50"/>
      <c r="B347" s="50"/>
      <c r="C347" s="50"/>
      <c r="D347" s="50"/>
      <c r="E347" s="67"/>
      <c r="F347" s="53">
        <f>DATE(H344,H345+1,1)-DATE(H344,H345,1)</f>
        <v>31</v>
      </c>
      <c r="G347" s="55"/>
      <c r="H347" s="53"/>
      <c r="I347" s="50"/>
    </row>
    <row r="348" spans="1:10" ht="30" customHeight="1" x14ac:dyDescent="0.35">
      <c r="A348" s="98"/>
      <c r="B348" s="98"/>
      <c r="C348" s="98"/>
      <c r="D348" s="18"/>
      <c r="E348" s="56"/>
      <c r="F348" s="99">
        <f>H349</f>
        <v>44105</v>
      </c>
      <c r="G348" s="97"/>
      <c r="H348" s="97"/>
      <c r="I348" s="22"/>
    </row>
    <row r="349" spans="1:10" ht="30" customHeight="1" x14ac:dyDescent="0.3">
      <c r="A349" s="98"/>
      <c r="B349" s="98"/>
      <c r="C349" s="98"/>
      <c r="D349" s="18"/>
      <c r="E349" s="57" t="str">
        <f>IFERROR(IF(WEEKDAY(F349,2)=1,_xlfn.ISOWEEKNUM(H349),""),"")</f>
        <v/>
      </c>
      <c r="F349" s="58">
        <f>H349</f>
        <v>44105</v>
      </c>
      <c r="G349" s="59" t="str">
        <f>IFERROR(INDEX(Tabelle1!$C$3:$C$51,MATCH(H349,Tabelle1!$B$3:$B$51,0)),"")</f>
        <v/>
      </c>
      <c r="H349" s="60">
        <f>DATE(Tabelle2!$C$4,Tabelle2!$O$44,1)</f>
        <v>44105</v>
      </c>
      <c r="I349" s="24"/>
    </row>
    <row r="350" spans="1:10" ht="30" customHeight="1" x14ac:dyDescent="0.3">
      <c r="A350" s="98"/>
      <c r="B350" s="98"/>
      <c r="C350" s="98"/>
      <c r="D350" s="18"/>
      <c r="E350" s="61" t="str">
        <f t="shared" ref="E350:E379" si="27">IFERROR(IF(WEEKDAY(F350,2)=1,_xlfn.ISOWEEKNUM(H350),""),"")</f>
        <v/>
      </c>
      <c r="F350" s="62">
        <f t="shared" ref="F350:F379" si="28">H350</f>
        <v>44106</v>
      </c>
      <c r="G350" s="63" t="str">
        <f>IFERROR(INDEX(Tabelle1!$C$3:$C$51,MATCH(H350,Tabelle1!$B$3:$B$51,0)),"")</f>
        <v/>
      </c>
      <c r="H350" s="64">
        <f>IFERROR(IF(MONTH(H349+1)=MONTH(H349),H349+1,""),"")</f>
        <v>44106</v>
      </c>
      <c r="I350" s="24"/>
    </row>
    <row r="351" spans="1:10" ht="30" customHeight="1" x14ac:dyDescent="0.3">
      <c r="A351" s="98"/>
      <c r="B351" s="98"/>
      <c r="C351" s="98"/>
      <c r="D351" s="18"/>
      <c r="E351" s="61" t="str">
        <f t="shared" si="27"/>
        <v/>
      </c>
      <c r="F351" s="62">
        <f t="shared" si="28"/>
        <v>44107</v>
      </c>
      <c r="G351" s="63" t="str">
        <f>IFERROR(INDEX(Tabelle1!$C$3:$C$51,MATCH(H351,Tabelle1!$B$3:$B$51,0)),"")</f>
        <v xml:space="preserve"> Tag der Deutschen Einheit</v>
      </c>
      <c r="H351" s="64">
        <f t="shared" ref="H351:H379" si="29">IFERROR(IF(MONTH(H350+1)=MONTH(H350),H350+1,""),"")</f>
        <v>44107</v>
      </c>
      <c r="I351" s="24"/>
    </row>
    <row r="352" spans="1:10" ht="30" customHeight="1" x14ac:dyDescent="0.3">
      <c r="A352" s="98"/>
      <c r="B352" s="98"/>
      <c r="C352" s="98"/>
      <c r="D352" s="18"/>
      <c r="E352" s="61" t="str">
        <f t="shared" si="27"/>
        <v/>
      </c>
      <c r="F352" s="62">
        <f t="shared" si="28"/>
        <v>44108</v>
      </c>
      <c r="G352" s="63" t="str">
        <f>IFERROR(INDEX(Tabelle1!$C$3:$C$51,MATCH(H352,Tabelle1!$B$3:$B$51,0)),"")</f>
        <v/>
      </c>
      <c r="H352" s="64">
        <f t="shared" si="29"/>
        <v>44108</v>
      </c>
      <c r="I352" s="24"/>
    </row>
    <row r="353" spans="1:9" ht="30" customHeight="1" x14ac:dyDescent="0.3">
      <c r="A353" s="98"/>
      <c r="B353" s="98"/>
      <c r="C353" s="98"/>
      <c r="D353" s="18"/>
      <c r="E353" s="61">
        <f t="shared" si="27"/>
        <v>41</v>
      </c>
      <c r="F353" s="62">
        <f t="shared" si="28"/>
        <v>44109</v>
      </c>
      <c r="G353" s="63" t="str">
        <f>IFERROR(INDEX(Tabelle1!$C$3:$C$51,MATCH(H353,Tabelle1!$B$3:$B$51,0)),"")</f>
        <v/>
      </c>
      <c r="H353" s="64">
        <f t="shared" si="29"/>
        <v>44109</v>
      </c>
      <c r="I353" s="24"/>
    </row>
    <row r="354" spans="1:9" ht="30" customHeight="1" x14ac:dyDescent="0.3">
      <c r="A354" s="98"/>
      <c r="B354" s="98"/>
      <c r="C354" s="98"/>
      <c r="D354" s="18"/>
      <c r="E354" s="61" t="str">
        <f t="shared" si="27"/>
        <v/>
      </c>
      <c r="F354" s="62">
        <f t="shared" si="28"/>
        <v>44110</v>
      </c>
      <c r="G354" s="63" t="str">
        <f>IFERROR(INDEX(Tabelle1!$C$3:$C$51,MATCH(H354,Tabelle1!$B$3:$B$51,0)),"")</f>
        <v/>
      </c>
      <c r="H354" s="64">
        <f t="shared" si="29"/>
        <v>44110</v>
      </c>
      <c r="I354" s="24"/>
    </row>
    <row r="355" spans="1:9" ht="30" customHeight="1" x14ac:dyDescent="0.3">
      <c r="A355" s="98"/>
      <c r="B355" s="98"/>
      <c r="C355" s="98"/>
      <c r="D355" s="18"/>
      <c r="E355" s="61" t="str">
        <f t="shared" si="27"/>
        <v/>
      </c>
      <c r="F355" s="62">
        <f t="shared" si="28"/>
        <v>44111</v>
      </c>
      <c r="G355" s="63" t="str">
        <f>IFERROR(INDEX(Tabelle1!$C$3:$C$51,MATCH(H355,Tabelle1!$B$3:$B$51,0)),"")</f>
        <v/>
      </c>
      <c r="H355" s="64">
        <f t="shared" si="29"/>
        <v>44111</v>
      </c>
      <c r="I355" s="24"/>
    </row>
    <row r="356" spans="1:9" ht="30" customHeight="1" x14ac:dyDescent="0.3">
      <c r="A356" s="98"/>
      <c r="B356" s="98"/>
      <c r="C356" s="98"/>
      <c r="D356" s="18"/>
      <c r="E356" s="61" t="str">
        <f t="shared" si="27"/>
        <v/>
      </c>
      <c r="F356" s="62">
        <f t="shared" si="28"/>
        <v>44112</v>
      </c>
      <c r="G356" s="63" t="str">
        <f>IFERROR(INDEX(Tabelle1!$C$3:$C$51,MATCH(H356,Tabelle1!$B$3:$B$51,0)),"")</f>
        <v/>
      </c>
      <c r="H356" s="64">
        <f>IFERROR(IF(MONTH(H355+1)=MONTH(H355),H355+1,""),"")</f>
        <v>44112</v>
      </c>
      <c r="I356" s="24"/>
    </row>
    <row r="357" spans="1:9" ht="30" customHeight="1" x14ac:dyDescent="0.3">
      <c r="A357" s="98"/>
      <c r="B357" s="98"/>
      <c r="C357" s="98"/>
      <c r="D357" s="18"/>
      <c r="E357" s="61" t="str">
        <f t="shared" si="27"/>
        <v/>
      </c>
      <c r="F357" s="62">
        <f t="shared" si="28"/>
        <v>44113</v>
      </c>
      <c r="G357" s="63" t="str">
        <f>IFERROR(INDEX(Tabelle1!$C$3:$C$51,MATCH(H357,Tabelle1!$B$3:$B$51,0)),"")</f>
        <v/>
      </c>
      <c r="H357" s="64">
        <f t="shared" si="29"/>
        <v>44113</v>
      </c>
      <c r="I357" s="24"/>
    </row>
    <row r="358" spans="1:9" ht="30" customHeight="1" x14ac:dyDescent="0.3">
      <c r="A358" s="98"/>
      <c r="B358" s="98"/>
      <c r="C358" s="98"/>
      <c r="D358" s="18"/>
      <c r="E358" s="61" t="str">
        <f t="shared" si="27"/>
        <v/>
      </c>
      <c r="F358" s="62">
        <f t="shared" si="28"/>
        <v>44114</v>
      </c>
      <c r="G358" s="63" t="str">
        <f>IFERROR(INDEX(Tabelle1!$C$3:$C$51,MATCH(H358,Tabelle1!$B$3:$B$51,0)),"")</f>
        <v/>
      </c>
      <c r="H358" s="64">
        <f t="shared" si="29"/>
        <v>44114</v>
      </c>
      <c r="I358" s="24"/>
    </row>
    <row r="359" spans="1:9" ht="30" customHeight="1" x14ac:dyDescent="0.3">
      <c r="A359" s="98"/>
      <c r="B359" s="98"/>
      <c r="C359" s="98"/>
      <c r="D359" s="18"/>
      <c r="E359" s="61" t="str">
        <f t="shared" si="27"/>
        <v/>
      </c>
      <c r="F359" s="62">
        <f t="shared" si="28"/>
        <v>44115</v>
      </c>
      <c r="G359" s="63" t="str">
        <f>IFERROR(INDEX(Tabelle1!$C$3:$C$51,MATCH(H359,Tabelle1!$B$3:$B$51,0)),"")</f>
        <v/>
      </c>
      <c r="H359" s="64">
        <f t="shared" si="29"/>
        <v>44115</v>
      </c>
      <c r="I359" s="24"/>
    </row>
    <row r="360" spans="1:9" ht="30" customHeight="1" x14ac:dyDescent="0.3">
      <c r="A360" s="23"/>
      <c r="B360" s="26" t="s">
        <v>53</v>
      </c>
      <c r="C360" s="23"/>
      <c r="D360" s="18"/>
      <c r="E360" s="61">
        <f t="shared" si="27"/>
        <v>42</v>
      </c>
      <c r="F360" s="62">
        <f t="shared" si="28"/>
        <v>44116</v>
      </c>
      <c r="G360" s="63" t="str">
        <f>IFERROR(INDEX(Tabelle1!$C$3:$C$51,MATCH(H360,Tabelle1!$B$3:$B$51,0)),"")</f>
        <v/>
      </c>
      <c r="H360" s="64">
        <f t="shared" si="29"/>
        <v>44116</v>
      </c>
      <c r="I360" s="24"/>
    </row>
    <row r="361" spans="1:9" ht="30" customHeight="1" x14ac:dyDescent="0.3">
      <c r="A361" s="23"/>
      <c r="B361" s="23"/>
      <c r="C361" s="23"/>
      <c r="D361" s="18"/>
      <c r="E361" s="61" t="str">
        <f t="shared" si="27"/>
        <v/>
      </c>
      <c r="F361" s="62">
        <f t="shared" si="28"/>
        <v>44117</v>
      </c>
      <c r="G361" s="63" t="str">
        <f>IFERROR(INDEX(Tabelle1!$C$3:$C$51,MATCH(H361,Tabelle1!$B$3:$B$51,0)),"")</f>
        <v/>
      </c>
      <c r="H361" s="64">
        <f t="shared" si="29"/>
        <v>44117</v>
      </c>
      <c r="I361" s="24"/>
    </row>
    <row r="362" spans="1:9" ht="30" customHeight="1" x14ac:dyDescent="0.3">
      <c r="A362" s="23"/>
      <c r="B362" s="23"/>
      <c r="C362" s="23"/>
      <c r="D362" s="18"/>
      <c r="E362" s="61" t="str">
        <f t="shared" si="27"/>
        <v/>
      </c>
      <c r="F362" s="62">
        <f t="shared" si="28"/>
        <v>44118</v>
      </c>
      <c r="G362" s="63" t="str">
        <f>IFERROR(INDEX(Tabelle1!$C$3:$C$51,MATCH(H362,Tabelle1!$B$3:$B$51,0)),"")</f>
        <v/>
      </c>
      <c r="H362" s="64">
        <f t="shared" si="29"/>
        <v>44118</v>
      </c>
      <c r="I362" s="24"/>
    </row>
    <row r="363" spans="1:9" ht="30" customHeight="1" x14ac:dyDescent="0.3">
      <c r="A363" s="23"/>
      <c r="B363" s="23"/>
      <c r="C363" s="23"/>
      <c r="D363" s="18"/>
      <c r="E363" s="61" t="str">
        <f t="shared" si="27"/>
        <v/>
      </c>
      <c r="F363" s="62">
        <f t="shared" si="28"/>
        <v>44119</v>
      </c>
      <c r="G363" s="63" t="str">
        <f>IFERROR(INDEX(Tabelle1!$C$3:$C$51,MATCH(H363,Tabelle1!$B$3:$B$51,0)),"")</f>
        <v/>
      </c>
      <c r="H363" s="64">
        <f t="shared" si="29"/>
        <v>44119</v>
      </c>
      <c r="I363" s="24"/>
    </row>
    <row r="364" spans="1:9" ht="30" customHeight="1" x14ac:dyDescent="0.3">
      <c r="A364" s="23"/>
      <c r="B364" s="23"/>
      <c r="C364" s="23"/>
      <c r="D364" s="18"/>
      <c r="E364" s="61" t="str">
        <f t="shared" si="27"/>
        <v/>
      </c>
      <c r="F364" s="62">
        <f t="shared" si="28"/>
        <v>44120</v>
      </c>
      <c r="G364" s="63" t="str">
        <f>IFERROR(INDEX(Tabelle1!$C$3:$C$51,MATCH(H364,Tabelle1!$B$3:$B$51,0)),"")</f>
        <v/>
      </c>
      <c r="H364" s="64">
        <f t="shared" si="29"/>
        <v>44120</v>
      </c>
      <c r="I364" s="24"/>
    </row>
    <row r="365" spans="1:9" ht="30" customHeight="1" x14ac:dyDescent="0.3">
      <c r="A365" s="18"/>
      <c r="B365" s="18"/>
      <c r="C365" s="18"/>
      <c r="D365" s="18"/>
      <c r="E365" s="61" t="str">
        <f t="shared" si="27"/>
        <v/>
      </c>
      <c r="F365" s="62">
        <f t="shared" si="28"/>
        <v>44121</v>
      </c>
      <c r="G365" s="63" t="str">
        <f>IFERROR(INDEX(Tabelle1!$C$3:$C$51,MATCH(H365,Tabelle1!$B$3:$B$51,0)),"")</f>
        <v/>
      </c>
      <c r="H365" s="64">
        <f t="shared" si="29"/>
        <v>44121</v>
      </c>
      <c r="I365" s="24"/>
    </row>
    <row r="366" spans="1:9" ht="30" customHeight="1" x14ac:dyDescent="0.3">
      <c r="A366" s="18"/>
      <c r="B366" s="18"/>
      <c r="C366" s="18"/>
      <c r="D366" s="18"/>
      <c r="E366" s="61" t="str">
        <f t="shared" si="27"/>
        <v/>
      </c>
      <c r="F366" s="62">
        <f t="shared" si="28"/>
        <v>44122</v>
      </c>
      <c r="G366" s="63" t="str">
        <f>IFERROR(INDEX(Tabelle1!$C$3:$C$51,MATCH(H366,Tabelle1!$B$3:$B$51,0)),"")</f>
        <v/>
      </c>
      <c r="H366" s="64">
        <f t="shared" si="29"/>
        <v>44122</v>
      </c>
      <c r="I366" s="24"/>
    </row>
    <row r="367" spans="1:9" ht="30" customHeight="1" x14ac:dyDescent="0.3">
      <c r="A367" s="18"/>
      <c r="B367" s="18"/>
      <c r="C367" s="18"/>
      <c r="D367" s="18"/>
      <c r="E367" s="61">
        <f t="shared" si="27"/>
        <v>43</v>
      </c>
      <c r="F367" s="62">
        <f t="shared" si="28"/>
        <v>44123</v>
      </c>
      <c r="G367" s="63" t="str">
        <f>IFERROR(INDEX(Tabelle1!$C$3:$C$51,MATCH(H367,Tabelle1!$B$3:$B$51,0)),"")</f>
        <v/>
      </c>
      <c r="H367" s="64">
        <f t="shared" si="29"/>
        <v>44123</v>
      </c>
      <c r="I367" s="24"/>
    </row>
    <row r="368" spans="1:9" ht="30" customHeight="1" x14ac:dyDescent="0.3">
      <c r="A368" s="18"/>
      <c r="B368" s="18"/>
      <c r="C368" s="18"/>
      <c r="D368" s="18"/>
      <c r="E368" s="61" t="str">
        <f t="shared" si="27"/>
        <v/>
      </c>
      <c r="F368" s="62">
        <f t="shared" si="28"/>
        <v>44124</v>
      </c>
      <c r="G368" s="63" t="str">
        <f>IFERROR(INDEX(Tabelle1!$C$3:$C$51,MATCH(H368,Tabelle1!$B$3:$B$51,0)),"")</f>
        <v/>
      </c>
      <c r="H368" s="64">
        <f t="shared" si="29"/>
        <v>44124</v>
      </c>
      <c r="I368" s="24"/>
    </row>
    <row r="369" spans="1:10" ht="30" customHeight="1" x14ac:dyDescent="0.3">
      <c r="A369" s="18"/>
      <c r="B369" s="18"/>
      <c r="C369" s="18"/>
      <c r="D369" s="18"/>
      <c r="E369" s="61" t="str">
        <f t="shared" si="27"/>
        <v/>
      </c>
      <c r="F369" s="62">
        <f t="shared" si="28"/>
        <v>44125</v>
      </c>
      <c r="G369" s="63" t="str">
        <f>IFERROR(INDEX(Tabelle1!$C$3:$C$51,MATCH(H369,Tabelle1!$B$3:$B$51,0)),"")</f>
        <v/>
      </c>
      <c r="H369" s="64">
        <f t="shared" si="29"/>
        <v>44125</v>
      </c>
      <c r="I369" s="24"/>
    </row>
    <row r="370" spans="1:10" ht="30" customHeight="1" x14ac:dyDescent="0.3">
      <c r="A370" s="40" t="s">
        <v>54</v>
      </c>
      <c r="B370" s="41"/>
      <c r="C370" s="42"/>
      <c r="D370" s="18"/>
      <c r="E370" s="61" t="str">
        <f t="shared" si="27"/>
        <v/>
      </c>
      <c r="F370" s="62">
        <f t="shared" si="28"/>
        <v>44126</v>
      </c>
      <c r="G370" s="63" t="str">
        <f>IFERROR(INDEX(Tabelle1!$C$3:$C$51,MATCH(H370,Tabelle1!$B$3:$B$51,0)),"")</f>
        <v/>
      </c>
      <c r="H370" s="64">
        <f t="shared" si="29"/>
        <v>44126</v>
      </c>
      <c r="I370" s="24"/>
    </row>
    <row r="371" spans="1:10" ht="30" customHeight="1" x14ac:dyDescent="0.3">
      <c r="A371" s="43"/>
      <c r="B371" s="44"/>
      <c r="C371" s="45"/>
      <c r="D371" s="18"/>
      <c r="E371" s="61" t="str">
        <f t="shared" si="27"/>
        <v/>
      </c>
      <c r="F371" s="62">
        <f t="shared" si="28"/>
        <v>44127</v>
      </c>
      <c r="G371" s="63" t="str">
        <f>IFERROR(INDEX(Tabelle1!$C$3:$C$51,MATCH(H371,Tabelle1!$B$3:$B$51,0)),"")</f>
        <v/>
      </c>
      <c r="H371" s="64">
        <f t="shared" si="29"/>
        <v>44127</v>
      </c>
      <c r="I371" s="24"/>
    </row>
    <row r="372" spans="1:10" ht="30" customHeight="1" x14ac:dyDescent="0.3">
      <c r="A372" s="43"/>
      <c r="B372" s="44"/>
      <c r="C372" s="45"/>
      <c r="D372" s="18"/>
      <c r="E372" s="61" t="str">
        <f t="shared" si="27"/>
        <v/>
      </c>
      <c r="F372" s="62">
        <f t="shared" si="28"/>
        <v>44128</v>
      </c>
      <c r="G372" s="63" t="str">
        <f>IFERROR(INDEX(Tabelle1!$C$3:$C$51,MATCH(H372,Tabelle1!$B$3:$B$51,0)),"")</f>
        <v/>
      </c>
      <c r="H372" s="64">
        <f t="shared" si="29"/>
        <v>44128</v>
      </c>
      <c r="I372" s="24"/>
    </row>
    <row r="373" spans="1:10" ht="30" customHeight="1" x14ac:dyDescent="0.3">
      <c r="A373" s="43"/>
      <c r="B373" s="44"/>
      <c r="C373" s="45"/>
      <c r="D373" s="18"/>
      <c r="E373" s="61" t="str">
        <f t="shared" si="27"/>
        <v/>
      </c>
      <c r="F373" s="62">
        <f t="shared" si="28"/>
        <v>44129</v>
      </c>
      <c r="G373" s="63" t="str">
        <f>IFERROR(INDEX(Tabelle1!$C$3:$C$51,MATCH(H373,Tabelle1!$B$3:$B$51,0)),"")</f>
        <v/>
      </c>
      <c r="H373" s="64">
        <f t="shared" si="29"/>
        <v>44129</v>
      </c>
      <c r="I373" s="24"/>
    </row>
    <row r="374" spans="1:10" ht="30" customHeight="1" x14ac:dyDescent="0.3">
      <c r="A374" s="43"/>
      <c r="B374" s="44"/>
      <c r="C374" s="45"/>
      <c r="D374" s="18"/>
      <c r="E374" s="61">
        <f t="shared" si="27"/>
        <v>44</v>
      </c>
      <c r="F374" s="62">
        <f t="shared" si="28"/>
        <v>44130</v>
      </c>
      <c r="G374" s="63" t="str">
        <f>IFERROR(INDEX(Tabelle1!$C$3:$C$51,MATCH(H374,Tabelle1!$B$3:$B$51,0)),"")</f>
        <v/>
      </c>
      <c r="H374" s="64">
        <f t="shared" si="29"/>
        <v>44130</v>
      </c>
      <c r="I374" s="24"/>
    </row>
    <row r="375" spans="1:10" ht="30" customHeight="1" x14ac:dyDescent="0.3">
      <c r="A375" s="43"/>
      <c r="B375" s="44"/>
      <c r="C375" s="45"/>
      <c r="D375" s="18"/>
      <c r="E375" s="61" t="str">
        <f t="shared" si="27"/>
        <v/>
      </c>
      <c r="F375" s="62">
        <f t="shared" si="28"/>
        <v>44131</v>
      </c>
      <c r="G375" s="63" t="str">
        <f>IFERROR(INDEX(Tabelle1!$C$3:$C$51,MATCH(H375,Tabelle1!$B$3:$B$51,0)),"")</f>
        <v/>
      </c>
      <c r="H375" s="64">
        <f t="shared" si="29"/>
        <v>44131</v>
      </c>
      <c r="I375" s="24"/>
    </row>
    <row r="376" spans="1:10" ht="30" customHeight="1" x14ac:dyDescent="0.3">
      <c r="A376" s="43"/>
      <c r="B376" s="44"/>
      <c r="C376" s="45"/>
      <c r="D376" s="18"/>
      <c r="E376" s="61" t="str">
        <f t="shared" si="27"/>
        <v/>
      </c>
      <c r="F376" s="62">
        <f t="shared" si="28"/>
        <v>44132</v>
      </c>
      <c r="G376" s="63" t="str">
        <f>IFERROR(INDEX(Tabelle1!$C$3:$C$51,MATCH(H376,Tabelle1!$B$3:$B$51,0)),"")</f>
        <v/>
      </c>
      <c r="H376" s="64">
        <f t="shared" si="29"/>
        <v>44132</v>
      </c>
      <c r="I376" s="24"/>
    </row>
    <row r="377" spans="1:10" ht="30" customHeight="1" x14ac:dyDescent="0.3">
      <c r="A377" s="43"/>
      <c r="B377" s="44"/>
      <c r="C377" s="45"/>
      <c r="D377" s="18"/>
      <c r="E377" s="61" t="str">
        <f t="shared" si="27"/>
        <v/>
      </c>
      <c r="F377" s="62">
        <f t="shared" si="28"/>
        <v>44133</v>
      </c>
      <c r="G377" s="63" t="str">
        <f>IFERROR(INDEX(Tabelle1!$C$3:$C$51,MATCH(H377,Tabelle1!$B$3:$B$51,0)),"")</f>
        <v/>
      </c>
      <c r="H377" s="64">
        <f t="shared" si="29"/>
        <v>44133</v>
      </c>
      <c r="I377" s="24"/>
    </row>
    <row r="378" spans="1:10" ht="30" customHeight="1" x14ac:dyDescent="0.3">
      <c r="A378" s="43"/>
      <c r="B378" s="44"/>
      <c r="C378" s="45"/>
      <c r="D378" s="18"/>
      <c r="E378" s="61" t="str">
        <f t="shared" si="27"/>
        <v/>
      </c>
      <c r="F378" s="62">
        <f t="shared" si="28"/>
        <v>44134</v>
      </c>
      <c r="G378" s="63" t="str">
        <f>IFERROR(INDEX(Tabelle1!$C$3:$C$51,MATCH(H378,Tabelle1!$B$3:$B$51,0)),"")</f>
        <v/>
      </c>
      <c r="H378" s="64">
        <f t="shared" si="29"/>
        <v>44134</v>
      </c>
      <c r="I378" s="24"/>
    </row>
    <row r="379" spans="1:10" ht="30" customHeight="1" x14ac:dyDescent="0.3">
      <c r="A379" s="46"/>
      <c r="B379" s="47"/>
      <c r="C379" s="48"/>
      <c r="D379" s="18"/>
      <c r="E379" s="61" t="str">
        <f t="shared" si="27"/>
        <v/>
      </c>
      <c r="F379" s="62">
        <f t="shared" si="28"/>
        <v>44135</v>
      </c>
      <c r="G379" s="63" t="str">
        <f>IFERROR(INDEX(Tabelle1!$C$3:$C$51,MATCH(H379,Tabelle1!$B$3:$B$51,0)),"")</f>
        <v xml:space="preserve"> Reformationstag</v>
      </c>
      <c r="H379" s="64">
        <f t="shared" si="29"/>
        <v>44135</v>
      </c>
      <c r="I379" s="24"/>
    </row>
    <row r="380" spans="1:10" ht="30" customHeight="1" x14ac:dyDescent="0.3">
      <c r="A380" s="18"/>
      <c r="B380" s="18"/>
      <c r="C380" s="18"/>
      <c r="D380" s="18"/>
      <c r="E380" s="21"/>
      <c r="F380" s="20"/>
      <c r="G380" s="18"/>
      <c r="H380" s="20"/>
      <c r="I380" s="18"/>
    </row>
    <row r="381" spans="1:10" ht="39.950000000000003" customHeight="1" x14ac:dyDescent="0.5">
      <c r="A381" s="49" t="s">
        <v>7</v>
      </c>
      <c r="B381" s="50"/>
      <c r="C381" s="50"/>
      <c r="D381" s="50"/>
      <c r="E381" s="51"/>
      <c r="F381" s="52"/>
      <c r="G381" s="50"/>
      <c r="H381" s="96">
        <f>Tabelle1!$C$1</f>
        <v>2020</v>
      </c>
      <c r="I381" s="96"/>
      <c r="J381" s="16"/>
    </row>
    <row r="382" spans="1:10" x14ac:dyDescent="0.3">
      <c r="A382" s="50"/>
      <c r="B382" s="50"/>
      <c r="C382" s="50"/>
      <c r="D382" s="50"/>
      <c r="E382" s="51"/>
      <c r="F382" s="52"/>
      <c r="G382" s="50"/>
      <c r="H382" s="52"/>
      <c r="I382" s="50"/>
    </row>
    <row r="383" spans="1:10" x14ac:dyDescent="0.3">
      <c r="A383" s="50"/>
      <c r="B383" s="50"/>
      <c r="C383" s="50"/>
      <c r="D383" s="50"/>
      <c r="E383" s="68"/>
      <c r="F383" s="53"/>
      <c r="G383" s="69"/>
      <c r="H383" s="53">
        <v>11</v>
      </c>
      <c r="I383" s="50"/>
    </row>
    <row r="384" spans="1:10" x14ac:dyDescent="0.3">
      <c r="A384" s="50"/>
      <c r="B384" s="50"/>
      <c r="C384" s="50"/>
      <c r="D384" s="50"/>
      <c r="E384" s="67"/>
      <c r="F384" s="53"/>
      <c r="G384" s="55"/>
      <c r="H384" s="53"/>
      <c r="I384" s="50"/>
    </row>
    <row r="385" spans="1:9" x14ac:dyDescent="0.3">
      <c r="A385" s="50"/>
      <c r="B385" s="50"/>
      <c r="C385" s="50"/>
      <c r="D385" s="50"/>
      <c r="E385" s="67"/>
      <c r="F385" s="53">
        <f>DATE(H382,H383+1,1)-DATE(H382,H383,1)</f>
        <v>30</v>
      </c>
      <c r="G385" s="55"/>
      <c r="H385" s="53"/>
      <c r="I385" s="50"/>
    </row>
    <row r="386" spans="1:9" ht="30" customHeight="1" x14ac:dyDescent="0.35">
      <c r="A386" s="98"/>
      <c r="B386" s="98"/>
      <c r="C386" s="98"/>
      <c r="D386" s="18"/>
      <c r="E386" s="56"/>
      <c r="F386" s="99">
        <f>H387</f>
        <v>44136</v>
      </c>
      <c r="G386" s="97"/>
      <c r="H386" s="97"/>
      <c r="I386" s="22"/>
    </row>
    <row r="387" spans="1:9" ht="30" customHeight="1" x14ac:dyDescent="0.3">
      <c r="A387" s="98"/>
      <c r="B387" s="98"/>
      <c r="C387" s="98"/>
      <c r="D387" s="18"/>
      <c r="E387" s="57" t="str">
        <f t="shared" ref="E387:E416" si="30">IFERROR(IF(WEEKDAY(F387,2)=1,_xlfn.ISOWEEKNUM(H387),""),"")</f>
        <v/>
      </c>
      <c r="F387" s="58">
        <f t="shared" ref="F387:F416" si="31">H387</f>
        <v>44136</v>
      </c>
      <c r="G387" s="59" t="str">
        <f>IFERROR(INDEX(Tabelle1!$C$3:$C$51,MATCH(H387,Tabelle1!$B$3:$B$51,0)),"")</f>
        <v/>
      </c>
      <c r="H387" s="60">
        <f>DATE(Tabelle2!$C$4,Tabelle2!$S$44,1)</f>
        <v>44136</v>
      </c>
      <c r="I387" s="24"/>
    </row>
    <row r="388" spans="1:9" ht="30" customHeight="1" x14ac:dyDescent="0.3">
      <c r="A388" s="98"/>
      <c r="B388" s="98"/>
      <c r="C388" s="98"/>
      <c r="D388" s="18"/>
      <c r="E388" s="61">
        <f t="shared" si="30"/>
        <v>45</v>
      </c>
      <c r="F388" s="62">
        <f t="shared" si="31"/>
        <v>44137</v>
      </c>
      <c r="G388" s="63" t="str">
        <f>IFERROR(INDEX(Tabelle1!$C$3:$C$51,MATCH(H388,Tabelle1!$B$3:$B$51,0)),"")</f>
        <v/>
      </c>
      <c r="H388" s="64">
        <f>IFERROR(IF(MONTH(H387+1)=MONTH(H387),H387+1,""),"")</f>
        <v>44137</v>
      </c>
      <c r="I388" s="24"/>
    </row>
    <row r="389" spans="1:9" ht="30" customHeight="1" x14ac:dyDescent="0.3">
      <c r="A389" s="98"/>
      <c r="B389" s="98"/>
      <c r="C389" s="98"/>
      <c r="D389" s="18"/>
      <c r="E389" s="61" t="str">
        <f t="shared" si="30"/>
        <v/>
      </c>
      <c r="F389" s="62">
        <f t="shared" si="31"/>
        <v>44138</v>
      </c>
      <c r="G389" s="63" t="str">
        <f>IFERROR(INDEX(Tabelle1!$C$3:$C$51,MATCH(H389,Tabelle1!$B$3:$B$51,0)),"")</f>
        <v/>
      </c>
      <c r="H389" s="64">
        <f t="shared" ref="H389:H416" si="32">IFERROR(IF(MONTH(H388+1)=MONTH(H388),H388+1,""),"")</f>
        <v>44138</v>
      </c>
      <c r="I389" s="24"/>
    </row>
    <row r="390" spans="1:9" ht="30" customHeight="1" x14ac:dyDescent="0.3">
      <c r="A390" s="98"/>
      <c r="B390" s="98"/>
      <c r="C390" s="98"/>
      <c r="D390" s="18"/>
      <c r="E390" s="61" t="str">
        <f t="shared" si="30"/>
        <v/>
      </c>
      <c r="F390" s="62">
        <f t="shared" si="31"/>
        <v>44139</v>
      </c>
      <c r="G390" s="63" t="str">
        <f>IFERROR(INDEX(Tabelle1!$C$3:$C$51,MATCH(H390,Tabelle1!$B$3:$B$51,0)),"")</f>
        <v/>
      </c>
      <c r="H390" s="64">
        <f t="shared" si="32"/>
        <v>44139</v>
      </c>
      <c r="I390" s="24"/>
    </row>
    <row r="391" spans="1:9" ht="30" customHeight="1" x14ac:dyDescent="0.3">
      <c r="A391" s="98"/>
      <c r="B391" s="98"/>
      <c r="C391" s="98"/>
      <c r="D391" s="18"/>
      <c r="E391" s="61" t="str">
        <f t="shared" si="30"/>
        <v/>
      </c>
      <c r="F391" s="62">
        <f t="shared" si="31"/>
        <v>44140</v>
      </c>
      <c r="G391" s="63" t="str">
        <f>IFERROR(INDEX(Tabelle1!$C$3:$C$51,MATCH(H391,Tabelle1!$B$3:$B$51,0)),"")</f>
        <v/>
      </c>
      <c r="H391" s="64">
        <f t="shared" si="32"/>
        <v>44140</v>
      </c>
      <c r="I391" s="24"/>
    </row>
    <row r="392" spans="1:9" ht="30" customHeight="1" x14ac:dyDescent="0.3">
      <c r="A392" s="98"/>
      <c r="B392" s="98"/>
      <c r="C392" s="98"/>
      <c r="D392" s="18"/>
      <c r="E392" s="61" t="str">
        <f t="shared" si="30"/>
        <v/>
      </c>
      <c r="F392" s="62">
        <f t="shared" si="31"/>
        <v>44141</v>
      </c>
      <c r="G392" s="63" t="str">
        <f>IFERROR(INDEX(Tabelle1!$C$3:$C$51,MATCH(H392,Tabelle1!$B$3:$B$51,0)),"")</f>
        <v/>
      </c>
      <c r="H392" s="64">
        <f t="shared" si="32"/>
        <v>44141</v>
      </c>
      <c r="I392" s="24"/>
    </row>
    <row r="393" spans="1:9" ht="30" customHeight="1" x14ac:dyDescent="0.3">
      <c r="A393" s="98"/>
      <c r="B393" s="98"/>
      <c r="C393" s="98"/>
      <c r="D393" s="18"/>
      <c r="E393" s="61" t="str">
        <f t="shared" si="30"/>
        <v/>
      </c>
      <c r="F393" s="62">
        <f t="shared" si="31"/>
        <v>44142</v>
      </c>
      <c r="G393" s="63" t="str">
        <f>IFERROR(INDEX(Tabelle1!$C$3:$C$51,MATCH(H393,Tabelle1!$B$3:$B$51,0)),"")</f>
        <v/>
      </c>
      <c r="H393" s="64">
        <f t="shared" si="32"/>
        <v>44142</v>
      </c>
      <c r="I393" s="24"/>
    </row>
    <row r="394" spans="1:9" ht="30" customHeight="1" x14ac:dyDescent="0.3">
      <c r="A394" s="98"/>
      <c r="B394" s="98"/>
      <c r="C394" s="98"/>
      <c r="D394" s="18"/>
      <c r="E394" s="61" t="str">
        <f t="shared" si="30"/>
        <v/>
      </c>
      <c r="F394" s="62">
        <f t="shared" si="31"/>
        <v>44143</v>
      </c>
      <c r="G394" s="63" t="str">
        <f>IFERROR(INDEX(Tabelle1!$C$3:$C$51,MATCH(H394,Tabelle1!$B$3:$B$51,0)),"")</f>
        <v/>
      </c>
      <c r="H394" s="64">
        <f>IFERROR(IF(MONTH(H393+1)=MONTH(H393),H393+1,""),"")</f>
        <v>44143</v>
      </c>
      <c r="I394" s="24"/>
    </row>
    <row r="395" spans="1:9" ht="30" customHeight="1" x14ac:dyDescent="0.3">
      <c r="A395" s="98"/>
      <c r="B395" s="98"/>
      <c r="C395" s="98"/>
      <c r="D395" s="18"/>
      <c r="E395" s="61">
        <f t="shared" si="30"/>
        <v>46</v>
      </c>
      <c r="F395" s="62">
        <f t="shared" si="31"/>
        <v>44144</v>
      </c>
      <c r="G395" s="63" t="str">
        <f>IFERROR(INDEX(Tabelle1!$C$3:$C$51,MATCH(H395,Tabelle1!$B$3:$B$51,0)),"")</f>
        <v/>
      </c>
      <c r="H395" s="64">
        <f t="shared" si="32"/>
        <v>44144</v>
      </c>
      <c r="I395" s="24"/>
    </row>
    <row r="396" spans="1:9" ht="30" customHeight="1" x14ac:dyDescent="0.3">
      <c r="A396" s="98"/>
      <c r="B396" s="98"/>
      <c r="C396" s="98"/>
      <c r="D396" s="18"/>
      <c r="E396" s="61" t="str">
        <f t="shared" si="30"/>
        <v/>
      </c>
      <c r="F396" s="62">
        <f t="shared" si="31"/>
        <v>44145</v>
      </c>
      <c r="G396" s="63" t="str">
        <f>IFERROR(INDEX(Tabelle1!$C$3:$C$51,MATCH(H396,Tabelle1!$B$3:$B$51,0)),"")</f>
        <v/>
      </c>
      <c r="H396" s="64">
        <f t="shared" si="32"/>
        <v>44145</v>
      </c>
      <c r="I396" s="24"/>
    </row>
    <row r="397" spans="1:9" ht="30" customHeight="1" x14ac:dyDescent="0.3">
      <c r="A397" s="98"/>
      <c r="B397" s="98"/>
      <c r="C397" s="98"/>
      <c r="D397" s="18"/>
      <c r="E397" s="61" t="str">
        <f t="shared" si="30"/>
        <v/>
      </c>
      <c r="F397" s="62">
        <f t="shared" si="31"/>
        <v>44146</v>
      </c>
      <c r="G397" s="63" t="str">
        <f>IFERROR(INDEX(Tabelle1!$C$3:$C$51,MATCH(H397,Tabelle1!$B$3:$B$51,0)),"")</f>
        <v/>
      </c>
      <c r="H397" s="64">
        <f t="shared" si="32"/>
        <v>44146</v>
      </c>
      <c r="I397" s="24"/>
    </row>
    <row r="398" spans="1:9" ht="30" customHeight="1" x14ac:dyDescent="0.3">
      <c r="A398" s="23"/>
      <c r="B398" s="26" t="s">
        <v>53</v>
      </c>
      <c r="C398" s="23"/>
      <c r="D398" s="18"/>
      <c r="E398" s="61" t="str">
        <f t="shared" si="30"/>
        <v/>
      </c>
      <c r="F398" s="62">
        <f t="shared" si="31"/>
        <v>44147</v>
      </c>
      <c r="G398" s="63" t="str">
        <f>IFERROR(INDEX(Tabelle1!$C$3:$C$51,MATCH(H398,Tabelle1!$B$3:$B$51,0)),"")</f>
        <v/>
      </c>
      <c r="H398" s="64">
        <f t="shared" si="32"/>
        <v>44147</v>
      </c>
      <c r="I398" s="24"/>
    </row>
    <row r="399" spans="1:9" ht="30" customHeight="1" x14ac:dyDescent="0.3">
      <c r="A399" s="23"/>
      <c r="B399" s="23"/>
      <c r="C399" s="23"/>
      <c r="D399" s="18"/>
      <c r="E399" s="61" t="str">
        <f t="shared" si="30"/>
        <v/>
      </c>
      <c r="F399" s="62">
        <f t="shared" si="31"/>
        <v>44148</v>
      </c>
      <c r="G399" s="63" t="str">
        <f>IFERROR(INDEX(Tabelle1!$C$3:$C$51,MATCH(H399,Tabelle1!$B$3:$B$51,0)),"")</f>
        <v/>
      </c>
      <c r="H399" s="64">
        <f t="shared" si="32"/>
        <v>44148</v>
      </c>
      <c r="I399" s="24"/>
    </row>
    <row r="400" spans="1:9" ht="30" customHeight="1" x14ac:dyDescent="0.3">
      <c r="A400" s="23"/>
      <c r="B400" s="23"/>
      <c r="C400" s="23"/>
      <c r="D400" s="18"/>
      <c r="E400" s="61" t="str">
        <f t="shared" si="30"/>
        <v/>
      </c>
      <c r="F400" s="62">
        <f t="shared" si="31"/>
        <v>44149</v>
      </c>
      <c r="G400" s="63" t="str">
        <f>IFERROR(INDEX(Tabelle1!$C$3:$C$51,MATCH(H400,Tabelle1!$B$3:$B$51,0)),"")</f>
        <v/>
      </c>
      <c r="H400" s="64">
        <f t="shared" si="32"/>
        <v>44149</v>
      </c>
      <c r="I400" s="24"/>
    </row>
    <row r="401" spans="1:9" ht="30" customHeight="1" x14ac:dyDescent="0.3">
      <c r="A401" s="23"/>
      <c r="B401" s="23"/>
      <c r="C401" s="23"/>
      <c r="D401" s="18"/>
      <c r="E401" s="61" t="str">
        <f t="shared" si="30"/>
        <v/>
      </c>
      <c r="F401" s="62">
        <f t="shared" si="31"/>
        <v>44150</v>
      </c>
      <c r="G401" s="63" t="str">
        <f>IFERROR(INDEX(Tabelle1!$C$3:$C$51,MATCH(H401,Tabelle1!$B$3:$B$51,0)),"")</f>
        <v/>
      </c>
      <c r="H401" s="64">
        <f t="shared" si="32"/>
        <v>44150</v>
      </c>
      <c r="I401" s="24"/>
    </row>
    <row r="402" spans="1:9" ht="30" customHeight="1" x14ac:dyDescent="0.3">
      <c r="A402" s="23"/>
      <c r="B402" s="23"/>
      <c r="C402" s="23"/>
      <c r="D402" s="18"/>
      <c r="E402" s="61">
        <f t="shared" si="30"/>
        <v>47</v>
      </c>
      <c r="F402" s="62">
        <f t="shared" si="31"/>
        <v>44151</v>
      </c>
      <c r="G402" s="63" t="str">
        <f>IFERROR(INDEX(Tabelle1!$C$3:$C$51,MATCH(H402,Tabelle1!$B$3:$B$51,0)),"")</f>
        <v/>
      </c>
      <c r="H402" s="64">
        <f t="shared" si="32"/>
        <v>44151</v>
      </c>
      <c r="I402" s="24"/>
    </row>
    <row r="403" spans="1:9" ht="30" customHeight="1" x14ac:dyDescent="0.3">
      <c r="A403" s="18"/>
      <c r="B403" s="18"/>
      <c r="C403" s="18"/>
      <c r="D403" s="18"/>
      <c r="E403" s="61" t="str">
        <f t="shared" si="30"/>
        <v/>
      </c>
      <c r="F403" s="62">
        <f t="shared" si="31"/>
        <v>44152</v>
      </c>
      <c r="G403" s="63" t="str">
        <f>IFERROR(INDEX(Tabelle1!$C$3:$C$51,MATCH(H403,Tabelle1!$B$3:$B$51,0)),"")</f>
        <v/>
      </c>
      <c r="H403" s="64">
        <f t="shared" si="32"/>
        <v>44152</v>
      </c>
      <c r="I403" s="24"/>
    </row>
    <row r="404" spans="1:9" ht="30" customHeight="1" x14ac:dyDescent="0.3">
      <c r="A404" s="18"/>
      <c r="B404" s="18"/>
      <c r="C404" s="18"/>
      <c r="D404" s="18"/>
      <c r="E404" s="61" t="str">
        <f t="shared" si="30"/>
        <v/>
      </c>
      <c r="F404" s="62">
        <f t="shared" si="31"/>
        <v>44153</v>
      </c>
      <c r="G404" s="63" t="str">
        <f>IFERROR(INDEX(Tabelle1!$C$3:$C$51,MATCH(H404,Tabelle1!$B$3:$B$51,0)),"")</f>
        <v/>
      </c>
      <c r="H404" s="64">
        <f t="shared" si="32"/>
        <v>44153</v>
      </c>
      <c r="I404" s="24"/>
    </row>
    <row r="405" spans="1:9" ht="30" customHeight="1" x14ac:dyDescent="0.3">
      <c r="A405" s="18"/>
      <c r="B405" s="18"/>
      <c r="C405" s="18"/>
      <c r="D405" s="18"/>
      <c r="E405" s="61" t="str">
        <f t="shared" si="30"/>
        <v/>
      </c>
      <c r="F405" s="62">
        <f t="shared" si="31"/>
        <v>44154</v>
      </c>
      <c r="G405" s="63" t="str">
        <f>IFERROR(INDEX(Tabelle1!$C$3:$C$51,MATCH(H405,Tabelle1!$B$3:$B$51,0)),"")</f>
        <v/>
      </c>
      <c r="H405" s="64">
        <f t="shared" si="32"/>
        <v>44154</v>
      </c>
      <c r="I405" s="24"/>
    </row>
    <row r="406" spans="1:9" ht="30" customHeight="1" x14ac:dyDescent="0.3">
      <c r="A406" s="18"/>
      <c r="B406" s="18"/>
      <c r="C406" s="18"/>
      <c r="D406" s="18"/>
      <c r="E406" s="61" t="str">
        <f t="shared" si="30"/>
        <v/>
      </c>
      <c r="F406" s="62">
        <f t="shared" si="31"/>
        <v>44155</v>
      </c>
      <c r="G406" s="63" t="str">
        <f>IFERROR(INDEX(Tabelle1!$C$3:$C$51,MATCH(H406,Tabelle1!$B$3:$B$51,0)),"")</f>
        <v/>
      </c>
      <c r="H406" s="64">
        <f t="shared" si="32"/>
        <v>44155</v>
      </c>
      <c r="I406" s="24"/>
    </row>
    <row r="407" spans="1:9" ht="30" customHeight="1" x14ac:dyDescent="0.3">
      <c r="A407" s="40" t="s">
        <v>54</v>
      </c>
      <c r="B407" s="41"/>
      <c r="C407" s="42"/>
      <c r="D407" s="18"/>
      <c r="E407" s="61" t="str">
        <f t="shared" si="30"/>
        <v/>
      </c>
      <c r="F407" s="62">
        <f t="shared" si="31"/>
        <v>44156</v>
      </c>
      <c r="G407" s="63" t="str">
        <f>IFERROR(INDEX(Tabelle1!$C$3:$C$51,MATCH(H407,Tabelle1!$B$3:$B$51,0)),"")</f>
        <v/>
      </c>
      <c r="H407" s="64">
        <f t="shared" si="32"/>
        <v>44156</v>
      </c>
      <c r="I407" s="24"/>
    </row>
    <row r="408" spans="1:9" ht="30" customHeight="1" x14ac:dyDescent="0.3">
      <c r="A408" s="43"/>
      <c r="B408" s="44"/>
      <c r="C408" s="45"/>
      <c r="D408" s="18"/>
      <c r="E408" s="61" t="str">
        <f t="shared" si="30"/>
        <v/>
      </c>
      <c r="F408" s="62">
        <f t="shared" si="31"/>
        <v>44157</v>
      </c>
      <c r="G408" s="63" t="str">
        <f>IFERROR(INDEX(Tabelle1!$C$3:$C$51,MATCH(H408,Tabelle1!$B$3:$B$51,0)),"")</f>
        <v xml:space="preserve"> Totensonntag</v>
      </c>
      <c r="H408" s="64">
        <f t="shared" si="32"/>
        <v>44157</v>
      </c>
      <c r="I408" s="24"/>
    </row>
    <row r="409" spans="1:9" ht="30" customHeight="1" x14ac:dyDescent="0.3">
      <c r="A409" s="43"/>
      <c r="B409" s="44"/>
      <c r="C409" s="45"/>
      <c r="D409" s="18"/>
      <c r="E409" s="61">
        <f t="shared" si="30"/>
        <v>48</v>
      </c>
      <c r="F409" s="62">
        <f t="shared" si="31"/>
        <v>44158</v>
      </c>
      <c r="G409" s="63" t="str">
        <f>IFERROR(INDEX(Tabelle1!$C$3:$C$51,MATCH(H409,Tabelle1!$B$3:$B$51,0)),"")</f>
        <v/>
      </c>
      <c r="H409" s="64">
        <f t="shared" si="32"/>
        <v>44158</v>
      </c>
      <c r="I409" s="24"/>
    </row>
    <row r="410" spans="1:9" ht="30" customHeight="1" x14ac:dyDescent="0.3">
      <c r="A410" s="43"/>
      <c r="B410" s="44"/>
      <c r="C410" s="45"/>
      <c r="D410" s="18"/>
      <c r="E410" s="61" t="str">
        <f t="shared" si="30"/>
        <v/>
      </c>
      <c r="F410" s="62">
        <f t="shared" si="31"/>
        <v>44159</v>
      </c>
      <c r="G410" s="63" t="str">
        <f>IFERROR(INDEX(Tabelle1!$C$3:$C$51,MATCH(H410,Tabelle1!$B$3:$B$51,0)),"")</f>
        <v/>
      </c>
      <c r="H410" s="64">
        <f t="shared" si="32"/>
        <v>44159</v>
      </c>
      <c r="I410" s="24"/>
    </row>
    <row r="411" spans="1:9" ht="30" customHeight="1" x14ac:dyDescent="0.3">
      <c r="A411" s="43"/>
      <c r="B411" s="44"/>
      <c r="C411" s="45"/>
      <c r="D411" s="18"/>
      <c r="E411" s="61" t="str">
        <f t="shared" si="30"/>
        <v/>
      </c>
      <c r="F411" s="62">
        <f t="shared" si="31"/>
        <v>44160</v>
      </c>
      <c r="G411" s="63" t="str">
        <f>IFERROR(INDEX(Tabelle1!$C$3:$C$51,MATCH(H411,Tabelle1!$B$3:$B$51,0)),"")</f>
        <v/>
      </c>
      <c r="H411" s="64">
        <f t="shared" si="32"/>
        <v>44160</v>
      </c>
      <c r="I411" s="24"/>
    </row>
    <row r="412" spans="1:9" ht="30" customHeight="1" x14ac:dyDescent="0.3">
      <c r="A412" s="43"/>
      <c r="B412" s="44"/>
      <c r="C412" s="45"/>
      <c r="D412" s="18"/>
      <c r="E412" s="61" t="str">
        <f t="shared" si="30"/>
        <v/>
      </c>
      <c r="F412" s="62">
        <f t="shared" si="31"/>
        <v>44161</v>
      </c>
      <c r="G412" s="63" t="str">
        <f>IFERROR(INDEX(Tabelle1!$C$3:$C$51,MATCH(H412,Tabelle1!$B$3:$B$51,0)),"")</f>
        <v/>
      </c>
      <c r="H412" s="64">
        <f t="shared" si="32"/>
        <v>44161</v>
      </c>
      <c r="I412" s="24"/>
    </row>
    <row r="413" spans="1:9" ht="30" customHeight="1" x14ac:dyDescent="0.3">
      <c r="A413" s="43"/>
      <c r="B413" s="44"/>
      <c r="C413" s="45"/>
      <c r="D413" s="18"/>
      <c r="E413" s="61" t="str">
        <f t="shared" si="30"/>
        <v/>
      </c>
      <c r="F413" s="62">
        <f t="shared" si="31"/>
        <v>44162</v>
      </c>
      <c r="G413" s="63" t="str">
        <f>IFERROR(INDEX(Tabelle1!$C$3:$C$51,MATCH(H413,Tabelle1!$B$3:$B$51,0)),"")</f>
        <v/>
      </c>
      <c r="H413" s="64">
        <f t="shared" si="32"/>
        <v>44162</v>
      </c>
      <c r="I413" s="24"/>
    </row>
    <row r="414" spans="1:9" ht="30" customHeight="1" x14ac:dyDescent="0.3">
      <c r="A414" s="43"/>
      <c r="B414" s="44"/>
      <c r="C414" s="45"/>
      <c r="D414" s="18"/>
      <c r="E414" s="61" t="str">
        <f t="shared" si="30"/>
        <v/>
      </c>
      <c r="F414" s="62">
        <f t="shared" si="31"/>
        <v>44163</v>
      </c>
      <c r="G414" s="63" t="str">
        <f>IFERROR(INDEX(Tabelle1!$C$3:$C$51,MATCH(H414,Tabelle1!$B$3:$B$51,0)),"")</f>
        <v/>
      </c>
      <c r="H414" s="64">
        <f t="shared" si="32"/>
        <v>44163</v>
      </c>
      <c r="I414" s="24"/>
    </row>
    <row r="415" spans="1:9" ht="30" customHeight="1" x14ac:dyDescent="0.3">
      <c r="A415" s="43"/>
      <c r="B415" s="44"/>
      <c r="C415" s="45"/>
      <c r="D415" s="18"/>
      <c r="E415" s="61" t="str">
        <f t="shared" si="30"/>
        <v/>
      </c>
      <c r="F415" s="62">
        <f t="shared" si="31"/>
        <v>44164</v>
      </c>
      <c r="G415" s="63" t="str">
        <f>IFERROR(INDEX(Tabelle1!$C$3:$C$51,MATCH(H415,Tabelle1!$B$3:$B$51,0)),"")</f>
        <v xml:space="preserve"> 1. Advent</v>
      </c>
      <c r="H415" s="64">
        <f t="shared" si="32"/>
        <v>44164</v>
      </c>
      <c r="I415" s="24"/>
    </row>
    <row r="416" spans="1:9" ht="30" customHeight="1" x14ac:dyDescent="0.3">
      <c r="A416" s="46"/>
      <c r="B416" s="47"/>
      <c r="C416" s="48"/>
      <c r="D416" s="18"/>
      <c r="E416" s="61">
        <f t="shared" si="30"/>
        <v>49</v>
      </c>
      <c r="F416" s="62">
        <f t="shared" si="31"/>
        <v>44165</v>
      </c>
      <c r="G416" s="63" t="str">
        <f>IFERROR(INDEX(Tabelle1!$C$3:$C$51,MATCH(H416,Tabelle1!$B$3:$B$51,0)),"")</f>
        <v/>
      </c>
      <c r="H416" s="64">
        <f t="shared" si="32"/>
        <v>44165</v>
      </c>
      <c r="I416" s="24"/>
    </row>
    <row r="417" spans="1:10" ht="30" customHeight="1" x14ac:dyDescent="0.3">
      <c r="A417" s="18"/>
      <c r="B417" s="18"/>
      <c r="C417" s="18"/>
      <c r="D417" s="18"/>
      <c r="E417" s="36"/>
      <c r="F417" s="37"/>
      <c r="G417" s="38"/>
      <c r="H417" s="39"/>
      <c r="I417" s="18"/>
    </row>
    <row r="418" spans="1:10" ht="30" customHeight="1" x14ac:dyDescent="0.3">
      <c r="A418" s="18"/>
      <c r="B418" s="18"/>
      <c r="C418" s="18"/>
      <c r="D418" s="18"/>
      <c r="E418" s="21"/>
      <c r="F418" s="20"/>
      <c r="G418" s="18"/>
      <c r="H418" s="20"/>
      <c r="I418" s="18"/>
    </row>
    <row r="419" spans="1:10" ht="39.950000000000003" customHeight="1" x14ac:dyDescent="0.5">
      <c r="A419" s="49" t="s">
        <v>7</v>
      </c>
      <c r="B419" s="50"/>
      <c r="C419" s="50"/>
      <c r="D419" s="50"/>
      <c r="E419" s="51"/>
      <c r="F419" s="52"/>
      <c r="G419" s="50"/>
      <c r="H419" s="96">
        <f>Tabelle1!$C$1</f>
        <v>2020</v>
      </c>
      <c r="I419" s="96"/>
      <c r="J419" s="16"/>
    </row>
    <row r="420" spans="1:10" x14ac:dyDescent="0.3">
      <c r="A420" s="50"/>
      <c r="B420" s="50"/>
      <c r="C420" s="50"/>
      <c r="D420" s="50"/>
      <c r="E420" s="51"/>
      <c r="F420" s="52"/>
      <c r="G420" s="50"/>
      <c r="H420" s="52"/>
      <c r="I420" s="50"/>
    </row>
    <row r="421" spans="1:10" x14ac:dyDescent="0.3">
      <c r="A421" s="50"/>
      <c r="B421" s="50"/>
      <c r="C421" s="50"/>
      <c r="D421" s="50"/>
      <c r="E421" s="68"/>
      <c r="F421" s="53"/>
      <c r="G421" s="69"/>
      <c r="H421" s="53">
        <v>12</v>
      </c>
      <c r="I421" s="50"/>
    </row>
    <row r="422" spans="1:10" x14ac:dyDescent="0.3">
      <c r="A422" s="50"/>
      <c r="B422" s="50"/>
      <c r="C422" s="50"/>
      <c r="D422" s="50"/>
      <c r="E422" s="67"/>
      <c r="F422" s="53"/>
      <c r="G422" s="55"/>
      <c r="H422" s="53"/>
      <c r="I422" s="50"/>
    </row>
    <row r="423" spans="1:10" x14ac:dyDescent="0.3">
      <c r="A423" s="50"/>
      <c r="B423" s="50"/>
      <c r="C423" s="50"/>
      <c r="D423" s="50"/>
      <c r="E423" s="67"/>
      <c r="F423" s="53">
        <f>DATE(H420,H421+1,1)-DATE(H420,H421,1)</f>
        <v>31</v>
      </c>
      <c r="G423" s="55"/>
      <c r="H423" s="53"/>
      <c r="I423" s="50"/>
    </row>
    <row r="424" spans="1:10" ht="30" customHeight="1" x14ac:dyDescent="0.35">
      <c r="A424" s="98"/>
      <c r="B424" s="98"/>
      <c r="C424" s="98"/>
      <c r="D424" s="18"/>
      <c r="E424" s="56"/>
      <c r="F424" s="97">
        <f>H425</f>
        <v>44166</v>
      </c>
      <c r="G424" s="97"/>
      <c r="H424" s="97"/>
      <c r="I424" s="22"/>
    </row>
    <row r="425" spans="1:10" ht="30" customHeight="1" x14ac:dyDescent="0.3">
      <c r="A425" s="98"/>
      <c r="B425" s="98"/>
      <c r="C425" s="98"/>
      <c r="D425" s="18"/>
      <c r="E425" s="57" t="str">
        <f>IFERROR(IF(WEEKDAY(F425,2)=1,_xlfn.ISOWEEKNUM(H425),""),"")</f>
        <v/>
      </c>
      <c r="F425" s="58">
        <f>H425</f>
        <v>44166</v>
      </c>
      <c r="G425" s="59" t="str">
        <f>IFERROR(INDEX(Tabelle1!$C$3:$C$51,MATCH(H425,Tabelle1!$B$3:$B$51,0)),"")</f>
        <v/>
      </c>
      <c r="H425" s="60">
        <f>DATE(Tabelle2!$C$4,Tabelle2!$W$44,1)</f>
        <v>44166</v>
      </c>
      <c r="I425" s="24"/>
    </row>
    <row r="426" spans="1:10" ht="30" customHeight="1" x14ac:dyDescent="0.3">
      <c r="A426" s="98"/>
      <c r="B426" s="98"/>
      <c r="C426" s="98"/>
      <c r="D426" s="18"/>
      <c r="E426" s="61" t="str">
        <f t="shared" ref="E426:E455" si="33">IFERROR(IF(WEEKDAY(F426,2)=1,_xlfn.ISOWEEKNUM(H426),""),"")</f>
        <v/>
      </c>
      <c r="F426" s="62">
        <f t="shared" ref="F426:F455" si="34">H426</f>
        <v>44167</v>
      </c>
      <c r="G426" s="63" t="str">
        <f>IFERROR(INDEX(Tabelle1!$C$3:$C$51,MATCH(H426,Tabelle1!$B$3:$B$51,0)),"")</f>
        <v/>
      </c>
      <c r="H426" s="64">
        <f>IFERROR(IF(MONTH(H425+1)=MONTH(H425),H425+1,""),"")</f>
        <v>44167</v>
      </c>
      <c r="I426" s="24"/>
    </row>
    <row r="427" spans="1:10" ht="30" customHeight="1" x14ac:dyDescent="0.3">
      <c r="A427" s="98"/>
      <c r="B427" s="98"/>
      <c r="C427" s="98"/>
      <c r="D427" s="18"/>
      <c r="E427" s="61" t="str">
        <f t="shared" si="33"/>
        <v/>
      </c>
      <c r="F427" s="62">
        <f t="shared" si="34"/>
        <v>44168</v>
      </c>
      <c r="G427" s="63" t="str">
        <f>IFERROR(INDEX(Tabelle1!$C$3:$C$51,MATCH(H427,Tabelle1!$B$3:$B$51,0)),"")</f>
        <v/>
      </c>
      <c r="H427" s="64">
        <f t="shared" ref="H427:H455" si="35">IFERROR(IF(MONTH(H426+1)=MONTH(H426),H426+1,""),"")</f>
        <v>44168</v>
      </c>
      <c r="I427" s="24"/>
    </row>
    <row r="428" spans="1:10" ht="30" customHeight="1" x14ac:dyDescent="0.3">
      <c r="A428" s="98"/>
      <c r="B428" s="98"/>
      <c r="C428" s="98"/>
      <c r="D428" s="18"/>
      <c r="E428" s="61" t="str">
        <f t="shared" si="33"/>
        <v/>
      </c>
      <c r="F428" s="62">
        <f t="shared" si="34"/>
        <v>44169</v>
      </c>
      <c r="G428" s="63" t="str">
        <f>IFERROR(INDEX(Tabelle1!$C$3:$C$51,MATCH(H428,Tabelle1!$B$3:$B$51,0)),"")</f>
        <v/>
      </c>
      <c r="H428" s="64">
        <f t="shared" si="35"/>
        <v>44169</v>
      </c>
      <c r="I428" s="24"/>
    </row>
    <row r="429" spans="1:10" ht="30" customHeight="1" x14ac:dyDescent="0.3">
      <c r="A429" s="98"/>
      <c r="B429" s="98"/>
      <c r="C429" s="98"/>
      <c r="D429" s="18"/>
      <c r="E429" s="61" t="str">
        <f t="shared" si="33"/>
        <v/>
      </c>
      <c r="F429" s="62">
        <f t="shared" si="34"/>
        <v>44170</v>
      </c>
      <c r="G429" s="63" t="str">
        <f>IFERROR(INDEX(Tabelle1!$C$3:$C$51,MATCH(H429,Tabelle1!$B$3:$B$51,0)),"")</f>
        <v/>
      </c>
      <c r="H429" s="64">
        <f t="shared" si="35"/>
        <v>44170</v>
      </c>
      <c r="I429" s="24"/>
    </row>
    <row r="430" spans="1:10" ht="30" customHeight="1" x14ac:dyDescent="0.3">
      <c r="A430" s="98"/>
      <c r="B430" s="98"/>
      <c r="C430" s="98"/>
      <c r="D430" s="18"/>
      <c r="E430" s="61" t="str">
        <f t="shared" si="33"/>
        <v/>
      </c>
      <c r="F430" s="62">
        <f t="shared" si="34"/>
        <v>44171</v>
      </c>
      <c r="G430" s="63" t="str">
        <f>IFERROR(INDEX(Tabelle1!$C$3:$C$51,MATCH(H430,Tabelle1!$B$3:$B$51,0)),"")</f>
        <v xml:space="preserve"> Nikolaus</v>
      </c>
      <c r="H430" s="64">
        <f t="shared" si="35"/>
        <v>44171</v>
      </c>
      <c r="I430" s="24"/>
    </row>
    <row r="431" spans="1:10" ht="30" customHeight="1" x14ac:dyDescent="0.3">
      <c r="A431" s="98"/>
      <c r="B431" s="98"/>
      <c r="C431" s="98"/>
      <c r="D431" s="18"/>
      <c r="E431" s="61">
        <f t="shared" si="33"/>
        <v>50</v>
      </c>
      <c r="F431" s="62">
        <f t="shared" si="34"/>
        <v>44172</v>
      </c>
      <c r="G431" s="63" t="str">
        <f>IFERROR(INDEX(Tabelle1!$C$3:$C$51,MATCH(H431,Tabelle1!$B$3:$B$51,0)),"")</f>
        <v/>
      </c>
      <c r="H431" s="64">
        <f t="shared" si="35"/>
        <v>44172</v>
      </c>
      <c r="I431" s="24"/>
    </row>
    <row r="432" spans="1:10" ht="30" customHeight="1" x14ac:dyDescent="0.3">
      <c r="A432" s="98"/>
      <c r="B432" s="98"/>
      <c r="C432" s="98"/>
      <c r="D432" s="18"/>
      <c r="E432" s="61" t="str">
        <f t="shared" si="33"/>
        <v/>
      </c>
      <c r="F432" s="62">
        <f t="shared" si="34"/>
        <v>44173</v>
      </c>
      <c r="G432" s="63" t="str">
        <f>IFERROR(INDEX(Tabelle1!$C$3:$C$51,MATCH(H432,Tabelle1!$B$3:$B$51,0)),"")</f>
        <v/>
      </c>
      <c r="H432" s="64">
        <f>IFERROR(IF(MONTH(H431+1)=MONTH(H431),H431+1,""),"")</f>
        <v>44173</v>
      </c>
      <c r="I432" s="24"/>
    </row>
    <row r="433" spans="1:9" ht="30" customHeight="1" x14ac:dyDescent="0.3">
      <c r="A433" s="98"/>
      <c r="B433" s="98"/>
      <c r="C433" s="98"/>
      <c r="D433" s="18"/>
      <c r="E433" s="61" t="str">
        <f t="shared" si="33"/>
        <v/>
      </c>
      <c r="F433" s="62">
        <f t="shared" si="34"/>
        <v>44174</v>
      </c>
      <c r="G433" s="63" t="str">
        <f>IFERROR(INDEX(Tabelle1!$C$3:$C$51,MATCH(H433,Tabelle1!$B$3:$B$51,0)),"")</f>
        <v/>
      </c>
      <c r="H433" s="64">
        <f t="shared" si="35"/>
        <v>44174</v>
      </c>
      <c r="I433" s="24"/>
    </row>
    <row r="434" spans="1:9" ht="30" customHeight="1" x14ac:dyDescent="0.3">
      <c r="A434" s="98"/>
      <c r="B434" s="98"/>
      <c r="C434" s="98"/>
      <c r="D434" s="18"/>
      <c r="E434" s="61" t="str">
        <f t="shared" si="33"/>
        <v/>
      </c>
      <c r="F434" s="62">
        <f t="shared" si="34"/>
        <v>44175</v>
      </c>
      <c r="G434" s="63" t="str">
        <f>IFERROR(INDEX(Tabelle1!$C$3:$C$51,MATCH(H434,Tabelle1!$B$3:$B$51,0)),"")</f>
        <v/>
      </c>
      <c r="H434" s="64">
        <f t="shared" si="35"/>
        <v>44175</v>
      </c>
      <c r="I434" s="24"/>
    </row>
    <row r="435" spans="1:9" ht="30" customHeight="1" x14ac:dyDescent="0.3">
      <c r="A435" s="98"/>
      <c r="B435" s="98"/>
      <c r="C435" s="98"/>
      <c r="D435" s="18"/>
      <c r="E435" s="61" t="str">
        <f t="shared" si="33"/>
        <v/>
      </c>
      <c r="F435" s="62">
        <f t="shared" si="34"/>
        <v>44176</v>
      </c>
      <c r="G435" s="63" t="str">
        <f>IFERROR(INDEX(Tabelle1!$C$3:$C$51,MATCH(H435,Tabelle1!$B$3:$B$51,0)),"")</f>
        <v/>
      </c>
      <c r="H435" s="64">
        <f t="shared" si="35"/>
        <v>44176</v>
      </c>
      <c r="I435" s="24"/>
    </row>
    <row r="436" spans="1:9" ht="30" customHeight="1" x14ac:dyDescent="0.3">
      <c r="A436" s="23"/>
      <c r="B436" s="26" t="s">
        <v>53</v>
      </c>
      <c r="C436" s="23"/>
      <c r="D436" s="18"/>
      <c r="E436" s="61" t="str">
        <f t="shared" si="33"/>
        <v/>
      </c>
      <c r="F436" s="62">
        <f t="shared" si="34"/>
        <v>44177</v>
      </c>
      <c r="G436" s="63" t="str">
        <f>IFERROR(INDEX(Tabelle1!$C$3:$C$51,MATCH(H436,Tabelle1!$B$3:$B$51,0)),"")</f>
        <v/>
      </c>
      <c r="H436" s="64">
        <f t="shared" si="35"/>
        <v>44177</v>
      </c>
      <c r="I436" s="24"/>
    </row>
    <row r="437" spans="1:9" ht="30" customHeight="1" x14ac:dyDescent="0.3">
      <c r="A437" s="23"/>
      <c r="B437" s="23"/>
      <c r="C437" s="23"/>
      <c r="D437" s="18"/>
      <c r="E437" s="61" t="str">
        <f t="shared" si="33"/>
        <v/>
      </c>
      <c r="F437" s="62">
        <f t="shared" si="34"/>
        <v>44178</v>
      </c>
      <c r="G437" s="63" t="str">
        <f>IFERROR(INDEX(Tabelle1!$C$3:$C$51,MATCH(H437,Tabelle1!$B$3:$B$51,0)),"")</f>
        <v xml:space="preserve"> 3. Advent</v>
      </c>
      <c r="H437" s="64">
        <f t="shared" si="35"/>
        <v>44178</v>
      </c>
      <c r="I437" s="24"/>
    </row>
    <row r="438" spans="1:9" ht="30" customHeight="1" x14ac:dyDescent="0.3">
      <c r="A438" s="23"/>
      <c r="B438" s="23"/>
      <c r="C438" s="23"/>
      <c r="D438" s="18"/>
      <c r="E438" s="61">
        <f t="shared" si="33"/>
        <v>51</v>
      </c>
      <c r="F438" s="62">
        <f t="shared" si="34"/>
        <v>44179</v>
      </c>
      <c r="G438" s="63" t="str">
        <f>IFERROR(INDEX(Tabelle1!$C$3:$C$51,MATCH(H438,Tabelle1!$B$3:$B$51,0)),"")</f>
        <v/>
      </c>
      <c r="H438" s="64">
        <f t="shared" si="35"/>
        <v>44179</v>
      </c>
      <c r="I438" s="24"/>
    </row>
    <row r="439" spans="1:9" ht="30" customHeight="1" x14ac:dyDescent="0.3">
      <c r="A439" s="23"/>
      <c r="B439" s="23"/>
      <c r="C439" s="23"/>
      <c r="D439" s="18"/>
      <c r="E439" s="61" t="str">
        <f t="shared" si="33"/>
        <v/>
      </c>
      <c r="F439" s="62">
        <f t="shared" si="34"/>
        <v>44180</v>
      </c>
      <c r="G439" s="63" t="str">
        <f>IFERROR(INDEX(Tabelle1!$C$3:$C$51,MATCH(H439,Tabelle1!$B$3:$B$51,0)),"")</f>
        <v/>
      </c>
      <c r="H439" s="64">
        <f t="shared" si="35"/>
        <v>44180</v>
      </c>
      <c r="I439" s="24"/>
    </row>
    <row r="440" spans="1:9" ht="30" customHeight="1" x14ac:dyDescent="0.3">
      <c r="A440" s="23"/>
      <c r="B440" s="23"/>
      <c r="C440" s="23"/>
      <c r="D440" s="18"/>
      <c r="E440" s="61" t="str">
        <f t="shared" si="33"/>
        <v/>
      </c>
      <c r="F440" s="62">
        <f t="shared" si="34"/>
        <v>44181</v>
      </c>
      <c r="G440" s="63" t="str">
        <f>IFERROR(INDEX(Tabelle1!$C$3:$C$51,MATCH(H440,Tabelle1!$B$3:$B$51,0)),"")</f>
        <v/>
      </c>
      <c r="H440" s="64">
        <f t="shared" si="35"/>
        <v>44181</v>
      </c>
      <c r="I440" s="24"/>
    </row>
    <row r="441" spans="1:9" ht="30" customHeight="1" x14ac:dyDescent="0.3">
      <c r="A441" s="18"/>
      <c r="B441" s="18"/>
      <c r="C441" s="18"/>
      <c r="D441" s="18"/>
      <c r="E441" s="61" t="str">
        <f t="shared" si="33"/>
        <v/>
      </c>
      <c r="F441" s="62">
        <f t="shared" si="34"/>
        <v>44182</v>
      </c>
      <c r="G441" s="63" t="str">
        <f>IFERROR(INDEX(Tabelle1!$C$3:$C$51,MATCH(H441,Tabelle1!$B$3:$B$51,0)),"")</f>
        <v/>
      </c>
      <c r="H441" s="64">
        <f t="shared" si="35"/>
        <v>44182</v>
      </c>
      <c r="I441" s="24"/>
    </row>
    <row r="442" spans="1:9" ht="30" customHeight="1" x14ac:dyDescent="0.3">
      <c r="A442" s="18"/>
      <c r="B442" s="18"/>
      <c r="C442" s="18"/>
      <c r="D442" s="18"/>
      <c r="E442" s="61" t="str">
        <f t="shared" si="33"/>
        <v/>
      </c>
      <c r="F442" s="62">
        <f t="shared" si="34"/>
        <v>44183</v>
      </c>
      <c r="G442" s="63" t="str">
        <f>IFERROR(INDEX(Tabelle1!$C$3:$C$51,MATCH(H442,Tabelle1!$B$3:$B$51,0)),"")</f>
        <v/>
      </c>
      <c r="H442" s="64">
        <f t="shared" si="35"/>
        <v>44183</v>
      </c>
      <c r="I442" s="24"/>
    </row>
    <row r="443" spans="1:9" ht="30" customHeight="1" x14ac:dyDescent="0.3">
      <c r="A443" s="18"/>
      <c r="B443" s="18"/>
      <c r="C443" s="18"/>
      <c r="D443" s="18"/>
      <c r="E443" s="61" t="str">
        <f t="shared" si="33"/>
        <v/>
      </c>
      <c r="F443" s="62">
        <f t="shared" si="34"/>
        <v>44184</v>
      </c>
      <c r="G443" s="63" t="str">
        <f>IFERROR(INDEX(Tabelle1!$C$3:$C$51,MATCH(H443,Tabelle1!$B$3:$B$51,0)),"")</f>
        <v/>
      </c>
      <c r="H443" s="64">
        <f t="shared" si="35"/>
        <v>44184</v>
      </c>
      <c r="I443" s="24"/>
    </row>
    <row r="444" spans="1:9" ht="30" customHeight="1" x14ac:dyDescent="0.3">
      <c r="A444" s="44"/>
      <c r="B444" s="44"/>
      <c r="C444" s="44"/>
      <c r="D444" s="18"/>
      <c r="E444" s="61" t="str">
        <f t="shared" si="33"/>
        <v/>
      </c>
      <c r="F444" s="62">
        <f t="shared" si="34"/>
        <v>44185</v>
      </c>
      <c r="G444" s="63" t="str">
        <f>IFERROR(INDEX(Tabelle1!$C$3:$C$51,MATCH(H444,Tabelle1!$B$3:$B$51,0)),"")</f>
        <v xml:space="preserve"> 4. Advent</v>
      </c>
      <c r="H444" s="64">
        <f t="shared" si="35"/>
        <v>44185</v>
      </c>
      <c r="I444" s="24"/>
    </row>
    <row r="445" spans="1:9" ht="30" customHeight="1" x14ac:dyDescent="0.3">
      <c r="A445" s="44"/>
      <c r="B445" s="44"/>
      <c r="C445" s="44"/>
      <c r="D445" s="18"/>
      <c r="E445" s="61">
        <f t="shared" si="33"/>
        <v>52</v>
      </c>
      <c r="F445" s="62">
        <f t="shared" si="34"/>
        <v>44186</v>
      </c>
      <c r="G445" s="63" t="str">
        <f>IFERROR(INDEX(Tabelle1!$C$3:$C$51,MATCH(H445,Tabelle1!$B$3:$B$51,0)),"")</f>
        <v/>
      </c>
      <c r="H445" s="64">
        <f t="shared" si="35"/>
        <v>44186</v>
      </c>
      <c r="I445" s="24"/>
    </row>
    <row r="446" spans="1:9" ht="30" customHeight="1" x14ac:dyDescent="0.3">
      <c r="A446" s="40" t="s">
        <v>54</v>
      </c>
      <c r="B446" s="41"/>
      <c r="C446" s="42"/>
      <c r="D446" s="18"/>
      <c r="E446" s="61" t="str">
        <f t="shared" si="33"/>
        <v/>
      </c>
      <c r="F446" s="62">
        <f t="shared" si="34"/>
        <v>44187</v>
      </c>
      <c r="G446" s="63" t="str">
        <f>IFERROR(INDEX(Tabelle1!$C$3:$C$51,MATCH(H446,Tabelle1!$B$3:$B$51,0)),"")</f>
        <v/>
      </c>
      <c r="H446" s="64">
        <f t="shared" si="35"/>
        <v>44187</v>
      </c>
      <c r="I446" s="24"/>
    </row>
    <row r="447" spans="1:9" ht="30" customHeight="1" x14ac:dyDescent="0.3">
      <c r="A447" s="43"/>
      <c r="B447" s="44"/>
      <c r="C447" s="45"/>
      <c r="D447" s="18"/>
      <c r="E447" s="61" t="str">
        <f t="shared" si="33"/>
        <v/>
      </c>
      <c r="F447" s="62">
        <f t="shared" si="34"/>
        <v>44188</v>
      </c>
      <c r="G447" s="63" t="str">
        <f>IFERROR(INDEX(Tabelle1!$C$3:$C$51,MATCH(H447,Tabelle1!$B$3:$B$51,0)),"")</f>
        <v/>
      </c>
      <c r="H447" s="64">
        <f t="shared" si="35"/>
        <v>44188</v>
      </c>
      <c r="I447" s="24"/>
    </row>
    <row r="448" spans="1:9" ht="30" customHeight="1" x14ac:dyDescent="0.3">
      <c r="A448" s="43"/>
      <c r="B448" s="44"/>
      <c r="C448" s="45"/>
      <c r="D448" s="18"/>
      <c r="E448" s="61" t="str">
        <f t="shared" si="33"/>
        <v/>
      </c>
      <c r="F448" s="62">
        <f t="shared" si="34"/>
        <v>44189</v>
      </c>
      <c r="G448" s="63" t="str">
        <f>IFERROR(INDEX(Tabelle1!$C$3:$C$51,MATCH(H448,Tabelle1!$B$3:$B$51,0)),"")</f>
        <v xml:space="preserve"> Heiliger Abend</v>
      </c>
      <c r="H448" s="64">
        <f t="shared" si="35"/>
        <v>44189</v>
      </c>
      <c r="I448" s="24"/>
    </row>
    <row r="449" spans="1:9" ht="30" customHeight="1" x14ac:dyDescent="0.3">
      <c r="A449" s="43"/>
      <c r="B449" s="44"/>
      <c r="C449" s="45"/>
      <c r="D449" s="18"/>
      <c r="E449" s="61" t="str">
        <f t="shared" si="33"/>
        <v/>
      </c>
      <c r="F449" s="62">
        <f t="shared" si="34"/>
        <v>44190</v>
      </c>
      <c r="G449" s="63" t="str">
        <f>IFERROR(INDEX(Tabelle1!$C$3:$C$51,MATCH(H449,Tabelle1!$B$3:$B$51,0)),"")</f>
        <v xml:space="preserve"> 1. Weihnachtsfeiertag</v>
      </c>
      <c r="H449" s="64">
        <f t="shared" si="35"/>
        <v>44190</v>
      </c>
      <c r="I449" s="24"/>
    </row>
    <row r="450" spans="1:9" ht="30" customHeight="1" x14ac:dyDescent="0.3">
      <c r="A450" s="43"/>
      <c r="B450" s="44"/>
      <c r="C450" s="45"/>
      <c r="D450" s="18"/>
      <c r="E450" s="61" t="str">
        <f t="shared" si="33"/>
        <v/>
      </c>
      <c r="F450" s="62">
        <f t="shared" si="34"/>
        <v>44191</v>
      </c>
      <c r="G450" s="63" t="str">
        <f>IFERROR(INDEX(Tabelle1!$C$3:$C$51,MATCH(H450,Tabelle1!$B$3:$B$51,0)),"")</f>
        <v xml:space="preserve"> 2. Weihnachtsfeiertag</v>
      </c>
      <c r="H450" s="64">
        <f t="shared" si="35"/>
        <v>44191</v>
      </c>
      <c r="I450" s="24"/>
    </row>
    <row r="451" spans="1:9" ht="30" customHeight="1" x14ac:dyDescent="0.3">
      <c r="A451" s="43"/>
      <c r="B451" s="44"/>
      <c r="C451" s="45"/>
      <c r="D451" s="18"/>
      <c r="E451" s="61" t="str">
        <f t="shared" si="33"/>
        <v/>
      </c>
      <c r="F451" s="62">
        <f t="shared" si="34"/>
        <v>44192</v>
      </c>
      <c r="G451" s="63" t="str">
        <f>IFERROR(INDEX(Tabelle1!$C$3:$C$51,MATCH(H451,Tabelle1!$B$3:$B$51,0)),"")</f>
        <v/>
      </c>
      <c r="H451" s="64">
        <f t="shared" si="35"/>
        <v>44192</v>
      </c>
      <c r="I451" s="24"/>
    </row>
    <row r="452" spans="1:9" ht="30" customHeight="1" x14ac:dyDescent="0.3">
      <c r="A452" s="43"/>
      <c r="B452" s="44"/>
      <c r="C452" s="45"/>
      <c r="D452" s="18"/>
      <c r="E452" s="61">
        <f t="shared" si="33"/>
        <v>53</v>
      </c>
      <c r="F452" s="62">
        <f t="shared" si="34"/>
        <v>44193</v>
      </c>
      <c r="G452" s="63" t="str">
        <f>IFERROR(INDEX(Tabelle1!$C$3:$C$51,MATCH(H452,Tabelle1!$B$3:$B$51,0)),"")</f>
        <v/>
      </c>
      <c r="H452" s="64">
        <f t="shared" si="35"/>
        <v>44193</v>
      </c>
      <c r="I452" s="24"/>
    </row>
    <row r="453" spans="1:9" ht="30" customHeight="1" x14ac:dyDescent="0.3">
      <c r="A453" s="43"/>
      <c r="B453" s="44"/>
      <c r="C453" s="45"/>
      <c r="D453" s="18"/>
      <c r="E453" s="61" t="str">
        <f t="shared" si="33"/>
        <v/>
      </c>
      <c r="F453" s="62">
        <f t="shared" si="34"/>
        <v>44194</v>
      </c>
      <c r="G453" s="63" t="str">
        <f>IFERROR(INDEX(Tabelle1!$C$3:$C$51,MATCH(H453,Tabelle1!$B$3:$B$51,0)),"")</f>
        <v/>
      </c>
      <c r="H453" s="64">
        <f t="shared" si="35"/>
        <v>44194</v>
      </c>
      <c r="I453" s="24"/>
    </row>
    <row r="454" spans="1:9" ht="30" customHeight="1" x14ac:dyDescent="0.3">
      <c r="A454" s="43"/>
      <c r="B454" s="44"/>
      <c r="C454" s="45"/>
      <c r="D454" s="18"/>
      <c r="E454" s="61" t="str">
        <f t="shared" si="33"/>
        <v/>
      </c>
      <c r="F454" s="62">
        <f t="shared" si="34"/>
        <v>44195</v>
      </c>
      <c r="G454" s="63" t="str">
        <f>IFERROR(INDEX(Tabelle1!$C$3:$C$51,MATCH(H454,Tabelle1!$B$3:$B$51,0)),"")</f>
        <v/>
      </c>
      <c r="H454" s="64">
        <f t="shared" si="35"/>
        <v>44195</v>
      </c>
      <c r="I454" s="24"/>
    </row>
    <row r="455" spans="1:9" ht="30" customHeight="1" x14ac:dyDescent="0.3">
      <c r="A455" s="46"/>
      <c r="B455" s="47"/>
      <c r="C455" s="48"/>
      <c r="D455" s="18"/>
      <c r="E455" s="61" t="str">
        <f t="shared" si="33"/>
        <v/>
      </c>
      <c r="F455" s="62">
        <f t="shared" si="34"/>
        <v>44196</v>
      </c>
      <c r="G455" s="63" t="str">
        <f>IFERROR(INDEX(Tabelle1!$C$3:$C$51,MATCH(H455,Tabelle1!$B$3:$B$51,0)),"")</f>
        <v xml:space="preserve"> Silvester</v>
      </c>
      <c r="H455" s="64">
        <f t="shared" si="35"/>
        <v>44196</v>
      </c>
      <c r="I455" s="24"/>
    </row>
    <row r="456" spans="1:9" ht="30" customHeight="1" x14ac:dyDescent="0.3">
      <c r="A456" s="18"/>
      <c r="B456" s="18"/>
      <c r="C456" s="18"/>
      <c r="D456" s="18"/>
      <c r="E456" s="21"/>
      <c r="F456" s="20"/>
      <c r="G456" s="18"/>
      <c r="H456" s="20"/>
      <c r="I456" s="18"/>
    </row>
  </sheetData>
  <sheetProtection algorithmName="SHA-512" hashValue="auAg+95MMF7ifiHl+7nR/As+n/3Zdh15RCsYpPfL+qNN5G4dQOVx+YWOdkZzAhkZG1daHE7D03C1NiXLV6kcsA==" saltValue="U29butlSPPl7GmGiYEunlg==" spinCount="100000" sheet="1" scenarios="1" selectLockedCells="1"/>
  <mergeCells count="36">
    <mergeCell ref="H1:I1"/>
    <mergeCell ref="A6:C17"/>
    <mergeCell ref="F6:H6"/>
    <mergeCell ref="H39:I39"/>
    <mergeCell ref="A44:C55"/>
    <mergeCell ref="F44:H44"/>
    <mergeCell ref="H77:I77"/>
    <mergeCell ref="A82:C93"/>
    <mergeCell ref="F82:H82"/>
    <mergeCell ref="H115:I115"/>
    <mergeCell ref="A120:C131"/>
    <mergeCell ref="F120:H120"/>
    <mergeCell ref="H153:I153"/>
    <mergeCell ref="A158:C169"/>
    <mergeCell ref="F158:H158"/>
    <mergeCell ref="H191:I191"/>
    <mergeCell ref="A196:C207"/>
    <mergeCell ref="F196:H196"/>
    <mergeCell ref="H229:I229"/>
    <mergeCell ref="A234:C245"/>
    <mergeCell ref="F234:H234"/>
    <mergeCell ref="H267:I267"/>
    <mergeCell ref="A272:C283"/>
    <mergeCell ref="F272:H272"/>
    <mergeCell ref="H305:I305"/>
    <mergeCell ref="A310:C321"/>
    <mergeCell ref="F310:H310"/>
    <mergeCell ref="H343:I343"/>
    <mergeCell ref="A348:C359"/>
    <mergeCell ref="F348:H348"/>
    <mergeCell ref="H381:I381"/>
    <mergeCell ref="A386:C397"/>
    <mergeCell ref="F386:H386"/>
    <mergeCell ref="H419:I419"/>
    <mergeCell ref="A424:C435"/>
    <mergeCell ref="F424:H424"/>
  </mergeCells>
  <conditionalFormatting sqref="F7:H38">
    <cfRule type="expression" dxfId="105" priority="50">
      <formula>AND(WEEKDAY(F7,2)&gt;5,ISNUMBER(F7))</formula>
    </cfRule>
  </conditionalFormatting>
  <conditionalFormatting sqref="F45:H73">
    <cfRule type="expression" dxfId="104" priority="49">
      <formula>AND(WEEKDAY(F45,2)&gt;5,ISNUMBER(F45))</formula>
    </cfRule>
  </conditionalFormatting>
  <conditionalFormatting sqref="F83:H113">
    <cfRule type="expression" dxfId="103" priority="47">
      <formula>AND(WEEKDAY(F83,2)&gt;5,ISNUMBER(F83))</formula>
    </cfRule>
  </conditionalFormatting>
  <conditionalFormatting sqref="F121:H150">
    <cfRule type="expression" dxfId="102" priority="46">
      <formula>AND(WEEKDAY(F121,2)&gt;5,ISNUMBER(F121))</formula>
    </cfRule>
  </conditionalFormatting>
  <conditionalFormatting sqref="F159:H189">
    <cfRule type="expression" dxfId="101" priority="44">
      <formula>AND(WEEKDAY(F159,2)&gt;5,ISNUMBER(F159))</formula>
    </cfRule>
  </conditionalFormatting>
  <conditionalFormatting sqref="F197:H226">
    <cfRule type="expression" dxfId="100" priority="43">
      <formula>AND(WEEKDAY(F197,2)&gt;5,ISNUMBER(F197))</formula>
    </cfRule>
  </conditionalFormatting>
  <conditionalFormatting sqref="F235:H265">
    <cfRule type="expression" dxfId="99" priority="42">
      <formula>AND(WEEKDAY(F235,2)&gt;5,ISNUMBER(F235))</formula>
    </cfRule>
  </conditionalFormatting>
  <conditionalFormatting sqref="F273:H303">
    <cfRule type="expression" dxfId="98" priority="41">
      <formula>AND(WEEKDAY(F273,2)&gt;5,ISNUMBER(F273))</formula>
    </cfRule>
  </conditionalFormatting>
  <conditionalFormatting sqref="F311:H340">
    <cfRule type="expression" dxfId="97" priority="40">
      <formula>AND(WEEKDAY(F311,2)&gt;5,ISNUMBER(F311))</formula>
    </cfRule>
  </conditionalFormatting>
  <conditionalFormatting sqref="F349:H379">
    <cfRule type="expression" dxfId="96" priority="39">
      <formula>AND(WEEKDAY(F349,2)&gt;5,ISNUMBER(F349))</formula>
    </cfRule>
  </conditionalFormatting>
  <conditionalFormatting sqref="F387:H417">
    <cfRule type="expression" dxfId="95" priority="38">
      <formula>AND(WEEKDAY(F387,2)&gt;5,ISNUMBER(F387))</formula>
    </cfRule>
  </conditionalFormatting>
  <conditionalFormatting sqref="F425:H455">
    <cfRule type="expression" dxfId="94" priority="37">
      <formula>AND(WEEKDAY(F425,2)&gt;5,ISNUMBER(F425))</formula>
    </cfRule>
  </conditionalFormatting>
  <conditionalFormatting sqref="G7:G37">
    <cfRule type="expression" dxfId="93" priority="36">
      <formula>(WEEKDAY(F7,2)&gt;5)</formula>
    </cfRule>
  </conditionalFormatting>
  <conditionalFormatting sqref="G45:G73">
    <cfRule type="expression" dxfId="92" priority="35">
      <formula>(WEEKDAY(F45,2)&gt;5)</formula>
    </cfRule>
  </conditionalFormatting>
  <conditionalFormatting sqref="G83:G113">
    <cfRule type="expression" dxfId="91" priority="34">
      <formula>(WEEKDAY(F83,2)&gt;5)</formula>
    </cfRule>
  </conditionalFormatting>
  <conditionalFormatting sqref="G121:G150">
    <cfRule type="expression" dxfId="90" priority="33">
      <formula>(WEEKDAY(F121,2)&gt;5)</formula>
    </cfRule>
  </conditionalFormatting>
  <conditionalFormatting sqref="G159:G189">
    <cfRule type="expression" dxfId="89" priority="32">
      <formula>(WEEKDAY(F159,2)&gt;5)</formula>
    </cfRule>
  </conditionalFormatting>
  <conditionalFormatting sqref="G197:G226">
    <cfRule type="expression" dxfId="88" priority="31">
      <formula>(WEEKDAY(F197,2)&gt;5)</formula>
    </cfRule>
  </conditionalFormatting>
  <conditionalFormatting sqref="G235:G265">
    <cfRule type="expression" dxfId="87" priority="30">
      <formula>(WEEKDAY(F235,2)&gt;5)</formula>
    </cfRule>
  </conditionalFormatting>
  <conditionalFormatting sqref="G273:G303">
    <cfRule type="expression" dxfId="86" priority="29">
      <formula>(WEEKDAY(F273,2)&gt;5)</formula>
    </cfRule>
  </conditionalFormatting>
  <conditionalFormatting sqref="G311:G340">
    <cfRule type="expression" dxfId="85" priority="28">
      <formula>(WEEKDAY(F311,2)&gt;5)</formula>
    </cfRule>
  </conditionalFormatting>
  <conditionalFormatting sqref="G349:G379">
    <cfRule type="expression" dxfId="84" priority="27">
      <formula>(WEEKDAY(F349,2)&gt;5)</formula>
    </cfRule>
  </conditionalFormatting>
  <conditionalFormatting sqref="G387:G416">
    <cfRule type="expression" dxfId="83" priority="26">
      <formula>(WEEKDAY(F387,2)&gt;5)</formula>
    </cfRule>
  </conditionalFormatting>
  <conditionalFormatting sqref="G425:G455">
    <cfRule type="expression" dxfId="82" priority="25">
      <formula>(WEEKDAY(F425,2)&gt;5)</formula>
    </cfRule>
  </conditionalFormatting>
  <pageMargins left="0.59055118110236227" right="0.39370078740157483" top="0.70866141732283472" bottom="0.59055118110236227" header="0.31496062992125984" footer="0.31496062992125984"/>
  <pageSetup paperSize="9" scale="70" orientation="portrait" horizontalDpi="0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8" id="{AE77654A-F61A-47CB-964A-B7D01DA8209B}">
            <xm:f>VLOOKUP(H7:I7,Tabelle1!$B$3:$B$21,1,0)</xm:f>
            <x14:dxf>
              <font>
                <b/>
                <i val="0"/>
              </font>
              <fill>
                <patternFill>
                  <bgColor theme="2" tint="-9.9948118533890809E-2"/>
                </patternFill>
              </fill>
            </x14:dxf>
          </x14:cfRule>
          <xm:sqref>H7:H38 H83:H113 H159:H189 H197:H226 H235:H265 H273:H303 H311:H340 H349:H379 H387:H417 H425:H455</xm:sqref>
        </x14:conditionalFormatting>
        <x14:conditionalFormatting xmlns:xm="http://schemas.microsoft.com/office/excel/2006/main">
          <x14:cfRule type="expression" priority="51" id="{FE6AC117-81B9-407D-ACAF-4DDF856FE98E}">
            <xm:f>VLOOKUP(H45:I45,Tabelle1!$B$3:$B$21,1,0)</xm:f>
            <x14:dxf>
              <font>
                <b/>
                <i val="0"/>
              </font>
              <fill>
                <patternFill>
                  <bgColor theme="2"/>
                </patternFill>
              </fill>
            </x14:dxf>
          </x14:cfRule>
          <xm:sqref>H45:H73</xm:sqref>
        </x14:conditionalFormatting>
        <x14:conditionalFormatting xmlns:xm="http://schemas.microsoft.com/office/excel/2006/main">
          <x14:cfRule type="expression" priority="45" id="{B2A606FC-CEF3-4329-91CF-CA948E0DAB2E}">
            <xm:f>VLOOKUP(F121:F121,Tabelle1!$B$3:$B$21,1,0)</xm:f>
            <x14:dxf>
              <font>
                <b/>
                <i val="0"/>
              </font>
              <fill>
                <patternFill>
                  <bgColor theme="2" tint="-9.9948118533890809E-2"/>
                </patternFill>
              </fill>
            </x14:dxf>
          </x14:cfRule>
          <xm:sqref>F121:H150</xm:sqref>
        </x14:conditionalFormatting>
        <x14:conditionalFormatting xmlns:xm="http://schemas.microsoft.com/office/excel/2006/main">
          <x14:cfRule type="expression" priority="52" id="{4E7EF75F-B429-47A3-B234-7E68F46B3D78}">
            <xm:f>VLOOKUP(F7:H7,Tabelle1!$B$3:$B$21,1,0)</xm:f>
            <x14:dxf>
              <font>
                <b/>
                <i val="0"/>
              </font>
              <fill>
                <patternFill>
                  <bgColor theme="2" tint="-9.9948118533890809E-2"/>
                </patternFill>
              </fill>
            </x14:dxf>
          </x14:cfRule>
          <xm:sqref>F7:G38 F83:G113 F159:G189 F197:G226 F235:G265 F273:G303 F311:G340 F349:G379 F387:G417 F425:G455</xm:sqref>
        </x14:conditionalFormatting>
        <x14:conditionalFormatting xmlns:xm="http://schemas.microsoft.com/office/excel/2006/main">
          <x14:cfRule type="expression" priority="53" id="{5A0AF8E2-1894-4A9F-837B-2094CCFD12DE}">
            <xm:f>VLOOKUP(F45:H45,Tabelle1!$B$3:$B$21,1,0)</xm:f>
            <x14:dxf>
              <font>
                <b/>
                <i val="0"/>
              </font>
              <fill>
                <patternFill>
                  <bgColor theme="2"/>
                </patternFill>
              </fill>
            </x14:dxf>
          </x14:cfRule>
          <xm:sqref>F45:G73</xm:sqref>
        </x14:conditionalFormatting>
        <x14:conditionalFormatting xmlns:xm="http://schemas.microsoft.com/office/excel/2006/main">
          <x14:cfRule type="expression" priority="24" id="{174F0534-982F-4454-BA33-E4A408625AFD}">
            <xm:f>VLOOKUP(F7:H7,Tabelle1!$B$3:$B$21,1,0)</xm:f>
            <x14:dxf>
              <font>
                <b/>
                <i/>
              </font>
              <fill>
                <patternFill>
                  <bgColor theme="2" tint="-9.9948118533890809E-2"/>
                </patternFill>
              </fill>
            </x14:dxf>
          </x14:cfRule>
          <xm:sqref>G7:G37</xm:sqref>
        </x14:conditionalFormatting>
        <x14:conditionalFormatting xmlns:xm="http://schemas.microsoft.com/office/excel/2006/main">
          <x14:cfRule type="expression" priority="23" id="{7E417ADE-326C-4B43-9015-71300039C1E0}">
            <xm:f>VLOOKUP(F45:H45,Tabelle1!$B$3:$B$21,1,0)</xm:f>
            <x14:dxf>
              <font>
                <b/>
                <i/>
              </font>
              <fill>
                <patternFill>
                  <bgColor theme="2" tint="-9.9948118533890809E-2"/>
                </patternFill>
              </fill>
            </x14:dxf>
          </x14:cfRule>
          <xm:sqref>G45:G73</xm:sqref>
        </x14:conditionalFormatting>
        <x14:conditionalFormatting xmlns:xm="http://schemas.microsoft.com/office/excel/2006/main">
          <x14:cfRule type="expression" priority="22" id="{DCD9ADE3-4186-4E2D-A7F8-991124030013}">
            <xm:f>VLOOKUP(F83:H83,Tabelle1!$B$3:$B$21,1,0)</xm:f>
            <x14:dxf>
              <font>
                <b/>
                <i/>
              </font>
              <fill>
                <patternFill>
                  <bgColor theme="2" tint="-9.9948118533890809E-2"/>
                </patternFill>
              </fill>
            </x14:dxf>
          </x14:cfRule>
          <xm:sqref>G83:G113</xm:sqref>
        </x14:conditionalFormatting>
        <x14:conditionalFormatting xmlns:xm="http://schemas.microsoft.com/office/excel/2006/main">
          <x14:cfRule type="expression" priority="21" id="{F6CFC895-15FB-4DFD-B6CE-68F1C8D0B391}">
            <xm:f>VLOOKUP(F121:H121,Tabelle1!$B$3:$B$21,1,0)</xm:f>
            <x14:dxf>
              <font>
                <b/>
                <i/>
              </font>
              <fill>
                <patternFill>
                  <bgColor theme="2" tint="-9.9948118533890809E-2"/>
                </patternFill>
              </fill>
            </x14:dxf>
          </x14:cfRule>
          <xm:sqref>G121:G150</xm:sqref>
        </x14:conditionalFormatting>
        <x14:conditionalFormatting xmlns:xm="http://schemas.microsoft.com/office/excel/2006/main">
          <x14:cfRule type="expression" priority="20" id="{29A701C5-BF35-4AD7-8709-F1540F018AAC}">
            <xm:f>VLOOKUP(F159:H159,Tabelle1!$B$3:$B$21,1,0)</xm:f>
            <x14:dxf>
              <font>
                <b/>
                <i/>
              </font>
              <fill>
                <patternFill>
                  <bgColor theme="2" tint="-9.9948118533890809E-2"/>
                </patternFill>
              </fill>
            </x14:dxf>
          </x14:cfRule>
          <xm:sqref>G159:G189</xm:sqref>
        </x14:conditionalFormatting>
        <x14:conditionalFormatting xmlns:xm="http://schemas.microsoft.com/office/excel/2006/main">
          <x14:cfRule type="expression" priority="19" id="{766ED9F1-1211-4D51-8766-E3D784DE83FC}">
            <xm:f>VLOOKUP(F197:H197,Tabelle1!$B$3:$B$21,1,0)</xm:f>
            <x14:dxf>
              <font>
                <b/>
                <i/>
              </font>
              <fill>
                <patternFill>
                  <bgColor theme="2" tint="-9.9948118533890809E-2"/>
                </patternFill>
              </fill>
            </x14:dxf>
          </x14:cfRule>
          <xm:sqref>G197:G226</xm:sqref>
        </x14:conditionalFormatting>
        <x14:conditionalFormatting xmlns:xm="http://schemas.microsoft.com/office/excel/2006/main">
          <x14:cfRule type="expression" priority="18" id="{F1EC418F-71CB-4313-9F67-F66F5F711C94}">
            <xm:f>VLOOKUP(F235:H235,Tabelle1!$B$3:$B$21,1,0)</xm:f>
            <x14:dxf>
              <font>
                <b/>
                <i/>
              </font>
              <fill>
                <patternFill>
                  <bgColor theme="2" tint="-9.9948118533890809E-2"/>
                </patternFill>
              </fill>
            </x14:dxf>
          </x14:cfRule>
          <xm:sqref>G235:G265</xm:sqref>
        </x14:conditionalFormatting>
        <x14:conditionalFormatting xmlns:xm="http://schemas.microsoft.com/office/excel/2006/main">
          <x14:cfRule type="expression" priority="17" id="{D6263E51-21AE-4A61-A18A-4EA61318979C}">
            <xm:f>VLOOKUP(F273:H273,Tabelle1!$B$3:$B$21,1,0)</xm:f>
            <x14:dxf>
              <font>
                <b/>
                <i/>
              </font>
              <fill>
                <patternFill>
                  <bgColor theme="2" tint="-9.9948118533890809E-2"/>
                </patternFill>
              </fill>
            </x14:dxf>
          </x14:cfRule>
          <xm:sqref>G273:G303</xm:sqref>
        </x14:conditionalFormatting>
        <x14:conditionalFormatting xmlns:xm="http://schemas.microsoft.com/office/excel/2006/main">
          <x14:cfRule type="expression" priority="16" id="{0F4836A6-7C7E-406F-B7BF-4BA386EAA1AD}">
            <xm:f>VLOOKUP(F311:H311,Tabelle1!$B$3:$B$21,1,0)</xm:f>
            <x14:dxf>
              <font>
                <b/>
                <i/>
              </font>
              <fill>
                <patternFill>
                  <bgColor theme="2" tint="-9.9948118533890809E-2"/>
                </patternFill>
              </fill>
            </x14:dxf>
          </x14:cfRule>
          <xm:sqref>G311:G340</xm:sqref>
        </x14:conditionalFormatting>
        <x14:conditionalFormatting xmlns:xm="http://schemas.microsoft.com/office/excel/2006/main">
          <x14:cfRule type="expression" priority="15" id="{B2ED3A55-AB92-422C-9522-C3DD8A72785D}">
            <xm:f>VLOOKUP(F349:H349,Tabelle1!$B$3:$B$21,1,0)</xm:f>
            <x14:dxf>
              <font>
                <b/>
                <i/>
              </font>
              <fill>
                <patternFill>
                  <bgColor theme="2" tint="-9.9948118533890809E-2"/>
                </patternFill>
              </fill>
            </x14:dxf>
          </x14:cfRule>
          <xm:sqref>G349:G379</xm:sqref>
        </x14:conditionalFormatting>
        <x14:conditionalFormatting xmlns:xm="http://schemas.microsoft.com/office/excel/2006/main">
          <x14:cfRule type="expression" priority="14" id="{84821705-0706-4A9F-9344-E16EBFE7B6C7}">
            <xm:f>VLOOKUP(F387:H387,Tabelle1!$B$3:$B$21,1,0)</xm:f>
            <x14:dxf>
              <font>
                <b/>
                <i/>
              </font>
              <fill>
                <patternFill>
                  <bgColor theme="2" tint="-9.9948118533890809E-2"/>
                </patternFill>
              </fill>
            </x14:dxf>
          </x14:cfRule>
          <xm:sqref>G387:G416</xm:sqref>
        </x14:conditionalFormatting>
        <x14:conditionalFormatting xmlns:xm="http://schemas.microsoft.com/office/excel/2006/main">
          <x14:cfRule type="expression" priority="13" id="{F788979C-78CB-4C77-8FCE-3114D42DDCAD}">
            <xm:f>VLOOKUP(F425:H425,Tabelle1!$B$3:$B$21,1,0)</xm:f>
            <x14:dxf>
              <font>
                <b/>
                <i/>
              </font>
              <fill>
                <patternFill>
                  <bgColor theme="2" tint="-9.9948118533890809E-2"/>
                </patternFill>
              </fill>
            </x14:dxf>
          </x14:cfRule>
          <xm:sqref>G425:G455</xm:sqref>
        </x14:conditionalFormatting>
        <x14:conditionalFormatting xmlns:xm="http://schemas.microsoft.com/office/excel/2006/main">
          <x14:cfRule type="expression" priority="12" id="{F1B2700B-1724-4F7D-BA2E-99EACC5E4983}">
            <xm:f>VLOOKUP(F7:H7,Tabelle1!$B$22:$B$51,1,0)</xm:f>
            <x14:dxf>
              <font>
                <b val="0"/>
                <i/>
              </font>
            </x14:dxf>
          </x14:cfRule>
          <xm:sqref>G7:G37</xm:sqref>
        </x14:conditionalFormatting>
        <x14:conditionalFormatting xmlns:xm="http://schemas.microsoft.com/office/excel/2006/main">
          <x14:cfRule type="expression" priority="11" id="{66A090D5-9A33-45B5-B525-678A3660BFBF}">
            <xm:f>VLOOKUP(F45:H45,Tabelle1!$B$22:$B$51,1,0)</xm:f>
            <x14:dxf>
              <font>
                <b val="0"/>
                <i/>
              </font>
            </x14:dxf>
          </x14:cfRule>
          <xm:sqref>G45:G73</xm:sqref>
        </x14:conditionalFormatting>
        <x14:conditionalFormatting xmlns:xm="http://schemas.microsoft.com/office/excel/2006/main">
          <x14:cfRule type="expression" priority="10" id="{ECAF3158-3E0F-4F6B-8098-A3C86C13D4E0}">
            <xm:f>VLOOKUP(F83:H83,Tabelle1!$B$22:$B$51,1,0)</xm:f>
            <x14:dxf>
              <font>
                <b val="0"/>
                <i/>
              </font>
            </x14:dxf>
          </x14:cfRule>
          <xm:sqref>G83:G113</xm:sqref>
        </x14:conditionalFormatting>
        <x14:conditionalFormatting xmlns:xm="http://schemas.microsoft.com/office/excel/2006/main">
          <x14:cfRule type="expression" priority="9" id="{EE63E7F3-2844-4E3D-9721-4B0577251473}">
            <xm:f>VLOOKUP(F121:H121,Tabelle1!$B$22:$B$51,1,0)</xm:f>
            <x14:dxf>
              <font>
                <b val="0"/>
                <i/>
              </font>
            </x14:dxf>
          </x14:cfRule>
          <xm:sqref>G121:G150</xm:sqref>
        </x14:conditionalFormatting>
        <x14:conditionalFormatting xmlns:xm="http://schemas.microsoft.com/office/excel/2006/main">
          <x14:cfRule type="expression" priority="8" id="{E07442FD-838F-4D90-BB5B-0C112F730817}">
            <xm:f>VLOOKUP(F159:H159,Tabelle1!$B$22:$B$51,1,0)</xm:f>
            <x14:dxf>
              <font>
                <b val="0"/>
                <i/>
              </font>
            </x14:dxf>
          </x14:cfRule>
          <xm:sqref>G159:G189</xm:sqref>
        </x14:conditionalFormatting>
        <x14:conditionalFormatting xmlns:xm="http://schemas.microsoft.com/office/excel/2006/main">
          <x14:cfRule type="expression" priority="7" id="{82648F45-D33B-4B2B-8A71-3B62CAE1655D}">
            <xm:f>VLOOKUP(F197:H197,Tabelle1!$B$22:$B$51,1,0)</xm:f>
            <x14:dxf>
              <font>
                <b val="0"/>
                <i/>
              </font>
            </x14:dxf>
          </x14:cfRule>
          <xm:sqref>G197:G226</xm:sqref>
        </x14:conditionalFormatting>
        <x14:conditionalFormatting xmlns:xm="http://schemas.microsoft.com/office/excel/2006/main">
          <x14:cfRule type="expression" priority="6" id="{272399CA-B705-4D3B-9665-D8C3BDD5BD23}">
            <xm:f>VLOOKUP(F235:H235,Tabelle1!$B$22:$B$51,1,0)</xm:f>
            <x14:dxf>
              <font>
                <b val="0"/>
                <i/>
              </font>
            </x14:dxf>
          </x14:cfRule>
          <xm:sqref>G235:G265</xm:sqref>
        </x14:conditionalFormatting>
        <x14:conditionalFormatting xmlns:xm="http://schemas.microsoft.com/office/excel/2006/main">
          <x14:cfRule type="expression" priority="5" id="{3F721553-E917-4FB9-A2FF-FF303964B706}">
            <xm:f>VLOOKUP(F273:H273,Tabelle1!$B$22:$B$51,1,0)</xm:f>
            <x14:dxf>
              <font>
                <b val="0"/>
                <i/>
              </font>
            </x14:dxf>
          </x14:cfRule>
          <xm:sqref>G273:G303</xm:sqref>
        </x14:conditionalFormatting>
        <x14:conditionalFormatting xmlns:xm="http://schemas.microsoft.com/office/excel/2006/main">
          <x14:cfRule type="expression" priority="4" id="{0C37E0E4-DC72-407B-AE52-B958A5CF0858}">
            <xm:f>VLOOKUP(F311:H311,Tabelle1!$B$22:$B$51,1,0)</xm:f>
            <x14:dxf>
              <font>
                <b val="0"/>
                <i/>
              </font>
            </x14:dxf>
          </x14:cfRule>
          <xm:sqref>G311:G340</xm:sqref>
        </x14:conditionalFormatting>
        <x14:conditionalFormatting xmlns:xm="http://schemas.microsoft.com/office/excel/2006/main">
          <x14:cfRule type="expression" priority="3" id="{C4CC6D24-139C-4B18-961E-5AE21FBED23C}">
            <xm:f>VLOOKUP(F349:H349,Tabelle1!$B$22:$B$51,1,0)</xm:f>
            <x14:dxf>
              <font>
                <b val="0"/>
                <i/>
              </font>
            </x14:dxf>
          </x14:cfRule>
          <xm:sqref>G349:G379</xm:sqref>
        </x14:conditionalFormatting>
        <x14:conditionalFormatting xmlns:xm="http://schemas.microsoft.com/office/excel/2006/main">
          <x14:cfRule type="expression" priority="2" id="{66BA2729-57EB-42B8-B142-E1C507A238AC}">
            <xm:f>VLOOKUP(F387:H387,Tabelle1!$B$22:$B$51,1,0)</xm:f>
            <x14:dxf>
              <font>
                <b val="0"/>
                <i/>
              </font>
            </x14:dxf>
          </x14:cfRule>
          <xm:sqref>G387:G416</xm:sqref>
        </x14:conditionalFormatting>
        <x14:conditionalFormatting xmlns:xm="http://schemas.microsoft.com/office/excel/2006/main">
          <x14:cfRule type="expression" priority="1" id="{2F9F5F9E-C88E-4860-A9EB-C9B0DB952102}">
            <xm:f>VLOOKUP(F425:H425,Tabelle1!$B$22:$B$51,1,0)</xm:f>
            <x14:dxf>
              <font>
                <b val="0"/>
                <i/>
              </font>
            </x14:dxf>
          </x14:cfRule>
          <xm:sqref>G425:G455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56"/>
  <sheetViews>
    <sheetView zoomScaleNormal="100" workbookViewId="0">
      <selection activeCell="A424" sqref="A424:C435"/>
    </sheetView>
  </sheetViews>
  <sheetFormatPr baseColWidth="10" defaultRowHeight="18.75" x14ac:dyDescent="0.3"/>
  <cols>
    <col min="3" max="3" width="24.5703125" customWidth="1"/>
    <col min="4" max="4" width="3.140625" customWidth="1"/>
    <col min="5" max="5" width="6.42578125" style="15" customWidth="1"/>
    <col min="6" max="6" width="5.42578125" style="17" customWidth="1"/>
    <col min="7" max="7" width="24" customWidth="1"/>
    <col min="8" max="8" width="8" style="17" customWidth="1"/>
    <col min="9" max="9" width="39" customWidth="1"/>
  </cols>
  <sheetData>
    <row r="1" spans="1:11" ht="39.950000000000003" customHeight="1" x14ac:dyDescent="0.5">
      <c r="A1" s="49" t="s">
        <v>7</v>
      </c>
      <c r="B1" s="50"/>
      <c r="C1" s="50"/>
      <c r="D1" s="50"/>
      <c r="E1" s="51"/>
      <c r="F1" s="52"/>
      <c r="G1" s="50"/>
      <c r="H1" s="96">
        <f>Tabelle1!$C$1</f>
        <v>2020</v>
      </c>
      <c r="I1" s="96"/>
      <c r="J1" s="16"/>
    </row>
    <row r="2" spans="1:11" ht="15" customHeight="1" x14ac:dyDescent="0.5">
      <c r="A2" s="49"/>
      <c r="B2" s="50"/>
      <c r="C2" s="50"/>
      <c r="D2" s="50"/>
      <c r="E2" s="51"/>
      <c r="F2" s="52"/>
      <c r="G2" s="50"/>
      <c r="H2" s="52"/>
      <c r="I2" s="50"/>
    </row>
    <row r="3" spans="1:11" ht="15" customHeight="1" x14ac:dyDescent="0.3">
      <c r="A3" s="50"/>
      <c r="B3" s="50"/>
      <c r="C3" s="50"/>
      <c r="D3" s="50"/>
      <c r="E3" s="51"/>
      <c r="F3" s="53"/>
      <c r="G3" s="54"/>
      <c r="H3" s="53">
        <v>1</v>
      </c>
      <c r="I3" s="50"/>
    </row>
    <row r="4" spans="1:11" x14ac:dyDescent="0.3">
      <c r="A4" s="50"/>
      <c r="B4" s="50"/>
      <c r="C4" s="50"/>
      <c r="D4" s="50"/>
      <c r="E4" s="51"/>
      <c r="F4" s="53"/>
      <c r="G4" s="55"/>
      <c r="H4" s="53"/>
      <c r="I4" s="50"/>
    </row>
    <row r="5" spans="1:11" x14ac:dyDescent="0.3">
      <c r="A5" s="50"/>
      <c r="B5" s="50"/>
      <c r="C5" s="50"/>
      <c r="D5" s="50"/>
      <c r="E5" s="51"/>
      <c r="F5" s="53">
        <f>DATE(H2,H3+1,1)-DATE(H2,H3,1)</f>
        <v>31</v>
      </c>
      <c r="G5" s="55"/>
      <c r="H5" s="53"/>
      <c r="I5" s="50"/>
    </row>
    <row r="6" spans="1:11" ht="30" customHeight="1" x14ac:dyDescent="0.35">
      <c r="A6" s="98"/>
      <c r="B6" s="98"/>
      <c r="C6" s="98"/>
      <c r="D6" s="18"/>
      <c r="E6" s="56"/>
      <c r="F6" s="97">
        <f>H7</f>
        <v>43831</v>
      </c>
      <c r="G6" s="97"/>
      <c r="H6" s="97"/>
      <c r="I6" s="22"/>
      <c r="J6" s="14"/>
      <c r="K6" s="14"/>
    </row>
    <row r="7" spans="1:11" ht="30" customHeight="1" x14ac:dyDescent="0.3">
      <c r="A7" s="98"/>
      <c r="B7" s="98"/>
      <c r="C7" s="98"/>
      <c r="D7" s="23"/>
      <c r="E7" s="57" t="str">
        <f>IFERROR(IF(WEEKDAY(F7,2)=1,_xlfn.ISOWEEKNUM(H7),""),"")</f>
        <v/>
      </c>
      <c r="F7" s="58">
        <f t="shared" ref="F7:F37" si="0">H7</f>
        <v>43831</v>
      </c>
      <c r="G7" s="59" t="str">
        <f>IFERROR(INDEX(Tabelle1!$C$3:$C$51,MATCH(H7,Tabelle1!$B$3:$B$51,0)),"")</f>
        <v xml:space="preserve"> Neujahr</v>
      </c>
      <c r="H7" s="60">
        <f>DATE(Tabelle2!$C$4,Tabelle2!$C$5,1)</f>
        <v>43831</v>
      </c>
      <c r="I7" s="24"/>
    </row>
    <row r="8" spans="1:11" ht="30" customHeight="1" x14ac:dyDescent="0.3">
      <c r="A8" s="98"/>
      <c r="B8" s="98"/>
      <c r="C8" s="98"/>
      <c r="D8" s="23"/>
      <c r="E8" s="61" t="str">
        <f t="shared" ref="E8:E37" si="1">IFERROR(IF(WEEKDAY(F8,2)=1,_xlfn.ISOWEEKNUM(H8),""),"")</f>
        <v/>
      </c>
      <c r="F8" s="62">
        <f t="shared" si="0"/>
        <v>43832</v>
      </c>
      <c r="G8" s="63" t="str">
        <f>IFERROR(INDEX(Tabelle1!$C$3:$C$51,MATCH(H8,Tabelle1!$B$3:$B$51,0)),"")</f>
        <v/>
      </c>
      <c r="H8" s="64">
        <f t="shared" ref="H8:H37" si="2">IFERROR(IF(MONTH(H7+1)=MONTH(H7),H7+1,""),"")</f>
        <v>43832</v>
      </c>
      <c r="I8" s="24"/>
    </row>
    <row r="9" spans="1:11" ht="30" customHeight="1" x14ac:dyDescent="0.3">
      <c r="A9" s="98"/>
      <c r="B9" s="98"/>
      <c r="C9" s="98"/>
      <c r="D9" s="23"/>
      <c r="E9" s="61" t="str">
        <f t="shared" si="1"/>
        <v/>
      </c>
      <c r="F9" s="62">
        <f t="shared" si="0"/>
        <v>43833</v>
      </c>
      <c r="G9" s="63" t="str">
        <f>IFERROR(INDEX(Tabelle1!$C$3:$C$51,MATCH(H9,Tabelle1!$B$3:$B$51,0)),"")</f>
        <v/>
      </c>
      <c r="H9" s="64">
        <f t="shared" si="2"/>
        <v>43833</v>
      </c>
      <c r="I9" s="24"/>
    </row>
    <row r="10" spans="1:11" ht="30" customHeight="1" x14ac:dyDescent="0.3">
      <c r="A10" s="98"/>
      <c r="B10" s="98"/>
      <c r="C10" s="98"/>
      <c r="D10" s="23"/>
      <c r="E10" s="61" t="str">
        <f t="shared" si="1"/>
        <v/>
      </c>
      <c r="F10" s="62">
        <f t="shared" si="0"/>
        <v>43834</v>
      </c>
      <c r="G10" s="63" t="str">
        <f>IFERROR(INDEX(Tabelle1!$C$3:$C$51,MATCH(H10,Tabelle1!$B$3:$B$51,0)),"")</f>
        <v/>
      </c>
      <c r="H10" s="64">
        <f t="shared" si="2"/>
        <v>43834</v>
      </c>
      <c r="I10" s="24"/>
    </row>
    <row r="11" spans="1:11" ht="30" customHeight="1" x14ac:dyDescent="0.3">
      <c r="A11" s="98"/>
      <c r="B11" s="98"/>
      <c r="C11" s="98"/>
      <c r="D11" s="23"/>
      <c r="E11" s="61" t="str">
        <f t="shared" si="1"/>
        <v/>
      </c>
      <c r="F11" s="62">
        <f t="shared" si="0"/>
        <v>43835</v>
      </c>
      <c r="G11" s="63" t="str">
        <f>IFERROR(INDEX(Tabelle1!$C$3:$C$51,MATCH(H11,Tabelle1!$B$3:$B$51,0)),"")</f>
        <v/>
      </c>
      <c r="H11" s="64">
        <f t="shared" si="2"/>
        <v>43835</v>
      </c>
      <c r="I11" s="24"/>
    </row>
    <row r="12" spans="1:11" ht="30" customHeight="1" x14ac:dyDescent="0.3">
      <c r="A12" s="98"/>
      <c r="B12" s="98"/>
      <c r="C12" s="98"/>
      <c r="D12" s="23"/>
      <c r="E12" s="61">
        <f t="shared" si="1"/>
        <v>2</v>
      </c>
      <c r="F12" s="62">
        <f t="shared" si="0"/>
        <v>43836</v>
      </c>
      <c r="G12" s="63" t="str">
        <f>IFERROR(INDEX(Tabelle1!$C$3:$C$51,MATCH(H12,Tabelle1!$B$3:$B$51,0)),"")</f>
        <v/>
      </c>
      <c r="H12" s="64">
        <f t="shared" si="2"/>
        <v>43836</v>
      </c>
      <c r="I12" s="24"/>
    </row>
    <row r="13" spans="1:11" ht="30" customHeight="1" x14ac:dyDescent="0.3">
      <c r="A13" s="98"/>
      <c r="B13" s="98"/>
      <c r="C13" s="98"/>
      <c r="D13" s="23"/>
      <c r="E13" s="61" t="str">
        <f t="shared" si="1"/>
        <v/>
      </c>
      <c r="F13" s="62">
        <f t="shared" si="0"/>
        <v>43837</v>
      </c>
      <c r="G13" s="63" t="str">
        <f>IFERROR(INDEX(Tabelle1!$C$3:$C$51,MATCH(H13,Tabelle1!$B$3:$B$51,0)),"")</f>
        <v/>
      </c>
      <c r="H13" s="64">
        <f t="shared" si="2"/>
        <v>43837</v>
      </c>
      <c r="I13" s="24"/>
    </row>
    <row r="14" spans="1:11" ht="30" customHeight="1" x14ac:dyDescent="0.3">
      <c r="A14" s="98"/>
      <c r="B14" s="98"/>
      <c r="C14" s="98"/>
      <c r="D14" s="23"/>
      <c r="E14" s="61" t="str">
        <f t="shared" si="1"/>
        <v/>
      </c>
      <c r="F14" s="62">
        <f t="shared" si="0"/>
        <v>43838</v>
      </c>
      <c r="G14" s="63" t="str">
        <f>IFERROR(INDEX(Tabelle1!$C$3:$C$51,MATCH(H14,Tabelle1!$B$3:$B$51,0)),"")</f>
        <v/>
      </c>
      <c r="H14" s="64">
        <f t="shared" si="2"/>
        <v>43838</v>
      </c>
      <c r="I14" s="24"/>
    </row>
    <row r="15" spans="1:11" ht="30" customHeight="1" x14ac:dyDescent="0.3">
      <c r="A15" s="98"/>
      <c r="B15" s="98"/>
      <c r="C15" s="98"/>
      <c r="D15" s="23"/>
      <c r="E15" s="61" t="str">
        <f t="shared" si="1"/>
        <v/>
      </c>
      <c r="F15" s="62">
        <f t="shared" si="0"/>
        <v>43839</v>
      </c>
      <c r="G15" s="63" t="str">
        <f>IFERROR(INDEX(Tabelle1!$C$3:$C$51,MATCH(H15,Tabelle1!$B$3:$B$51,0)),"")</f>
        <v/>
      </c>
      <c r="H15" s="64">
        <f t="shared" si="2"/>
        <v>43839</v>
      </c>
      <c r="I15" s="24"/>
    </row>
    <row r="16" spans="1:11" ht="30" customHeight="1" x14ac:dyDescent="0.3">
      <c r="A16" s="98"/>
      <c r="B16" s="98"/>
      <c r="C16" s="98"/>
      <c r="D16" s="23"/>
      <c r="E16" s="61" t="str">
        <f t="shared" si="1"/>
        <v/>
      </c>
      <c r="F16" s="62">
        <f t="shared" si="0"/>
        <v>43840</v>
      </c>
      <c r="G16" s="63" t="str">
        <f>IFERROR(INDEX(Tabelle1!$C$3:$C$51,MATCH(H16,Tabelle1!$B$3:$B$51,0)),"")</f>
        <v/>
      </c>
      <c r="H16" s="64">
        <f t="shared" si="2"/>
        <v>43840</v>
      </c>
      <c r="I16" s="24"/>
    </row>
    <row r="17" spans="1:9" ht="30" customHeight="1" x14ac:dyDescent="0.3">
      <c r="A17" s="98"/>
      <c r="B17" s="98"/>
      <c r="C17" s="98"/>
      <c r="D17" s="23"/>
      <c r="E17" s="61" t="str">
        <f t="shared" si="1"/>
        <v/>
      </c>
      <c r="F17" s="62">
        <f t="shared" si="0"/>
        <v>43841</v>
      </c>
      <c r="G17" s="63" t="str">
        <f>IFERROR(INDEX(Tabelle1!$C$3:$C$51,MATCH(H17,Tabelle1!$B$3:$B$51,0)),"")</f>
        <v/>
      </c>
      <c r="H17" s="64">
        <f t="shared" si="2"/>
        <v>43841</v>
      </c>
      <c r="I17" s="24"/>
    </row>
    <row r="18" spans="1:9" ht="30" customHeight="1" x14ac:dyDescent="0.3">
      <c r="A18" s="18"/>
      <c r="B18" s="25" t="s">
        <v>53</v>
      </c>
      <c r="C18" s="23"/>
      <c r="D18" s="23"/>
      <c r="E18" s="61" t="str">
        <f t="shared" si="1"/>
        <v/>
      </c>
      <c r="F18" s="62">
        <f t="shared" si="0"/>
        <v>43842</v>
      </c>
      <c r="G18" s="63" t="str">
        <f>IFERROR(INDEX(Tabelle1!$C$3:$C$51,MATCH(H18,Tabelle1!$B$3:$B$51,0)),"")</f>
        <v/>
      </c>
      <c r="H18" s="64">
        <f t="shared" si="2"/>
        <v>43842</v>
      </c>
      <c r="I18" s="24"/>
    </row>
    <row r="19" spans="1:9" ht="30" customHeight="1" x14ac:dyDescent="0.3">
      <c r="A19" s="18"/>
      <c r="B19" s="23"/>
      <c r="C19" s="23"/>
      <c r="D19" s="23"/>
      <c r="E19" s="61">
        <f t="shared" si="1"/>
        <v>3</v>
      </c>
      <c r="F19" s="62">
        <f t="shared" si="0"/>
        <v>43843</v>
      </c>
      <c r="G19" s="63" t="str">
        <f>IFERROR(INDEX(Tabelle1!$C$3:$C$51,MATCH(H19,Tabelle1!$B$3:$B$51,0)),"")</f>
        <v/>
      </c>
      <c r="H19" s="64">
        <f t="shared" si="2"/>
        <v>43843</v>
      </c>
      <c r="I19" s="24"/>
    </row>
    <row r="20" spans="1:9" ht="30" customHeight="1" x14ac:dyDescent="0.3">
      <c r="A20" s="23"/>
      <c r="B20" s="23"/>
      <c r="C20" s="23"/>
      <c r="D20" s="23"/>
      <c r="E20" s="61" t="str">
        <f t="shared" si="1"/>
        <v/>
      </c>
      <c r="F20" s="62">
        <f t="shared" si="0"/>
        <v>43844</v>
      </c>
      <c r="G20" s="63" t="str">
        <f>IFERROR(INDEX(Tabelle1!$C$3:$C$51,MATCH(H20,Tabelle1!$B$3:$B$51,0)),"")</f>
        <v/>
      </c>
      <c r="H20" s="64">
        <f t="shared" si="2"/>
        <v>43844</v>
      </c>
      <c r="I20" s="24"/>
    </row>
    <row r="21" spans="1:9" ht="30" customHeight="1" x14ac:dyDescent="0.3">
      <c r="A21" s="23"/>
      <c r="B21" s="23"/>
      <c r="C21" s="23"/>
      <c r="D21" s="23"/>
      <c r="E21" s="61" t="str">
        <f t="shared" si="1"/>
        <v/>
      </c>
      <c r="F21" s="62">
        <f t="shared" si="0"/>
        <v>43845</v>
      </c>
      <c r="G21" s="63" t="str">
        <f>IFERROR(INDEX(Tabelle1!$C$3:$C$51,MATCH(H21,Tabelle1!$B$3:$B$51,0)),"")</f>
        <v/>
      </c>
      <c r="H21" s="64">
        <f t="shared" si="2"/>
        <v>43845</v>
      </c>
      <c r="I21" s="24"/>
    </row>
    <row r="22" spans="1:9" ht="30" customHeight="1" x14ac:dyDescent="0.3">
      <c r="A22" s="23"/>
      <c r="B22" s="23"/>
      <c r="C22" s="23"/>
      <c r="D22" s="23"/>
      <c r="E22" s="61" t="str">
        <f t="shared" si="1"/>
        <v/>
      </c>
      <c r="F22" s="62">
        <f t="shared" si="0"/>
        <v>43846</v>
      </c>
      <c r="G22" s="63" t="str">
        <f>IFERROR(INDEX(Tabelle1!$C$3:$C$51,MATCH(H22,Tabelle1!$B$3:$B$51,0)),"")</f>
        <v/>
      </c>
      <c r="H22" s="64">
        <f t="shared" si="2"/>
        <v>43846</v>
      </c>
      <c r="I22" s="24"/>
    </row>
    <row r="23" spans="1:9" ht="30" customHeight="1" x14ac:dyDescent="0.3">
      <c r="A23" s="26"/>
      <c r="B23" s="18"/>
      <c r="C23" s="18"/>
      <c r="D23" s="18"/>
      <c r="E23" s="61" t="str">
        <f t="shared" si="1"/>
        <v/>
      </c>
      <c r="F23" s="62">
        <f t="shared" si="0"/>
        <v>43847</v>
      </c>
      <c r="G23" s="63" t="str">
        <f>IFERROR(INDEX(Tabelle1!$C$3:$C$51,MATCH(H23,Tabelle1!$B$3:$B$51,0)),"")</f>
        <v/>
      </c>
      <c r="H23" s="64">
        <f t="shared" si="2"/>
        <v>43847</v>
      </c>
      <c r="I23" s="24"/>
    </row>
    <row r="24" spans="1:9" ht="30" customHeight="1" x14ac:dyDescent="0.3">
      <c r="A24" s="18"/>
      <c r="B24" s="18"/>
      <c r="C24" s="18"/>
      <c r="D24" s="18"/>
      <c r="E24" s="61" t="str">
        <f t="shared" si="1"/>
        <v/>
      </c>
      <c r="F24" s="62">
        <f t="shared" si="0"/>
        <v>43848</v>
      </c>
      <c r="G24" s="63" t="str">
        <f>IFERROR(INDEX(Tabelle1!$C$3:$C$51,MATCH(H24,Tabelle1!$B$3:$B$51,0)),"")</f>
        <v/>
      </c>
      <c r="H24" s="64">
        <f t="shared" si="2"/>
        <v>43848</v>
      </c>
      <c r="I24" s="24"/>
    </row>
    <row r="25" spans="1:9" ht="30" customHeight="1" x14ac:dyDescent="0.3">
      <c r="A25" s="18"/>
      <c r="B25" s="18"/>
      <c r="C25" s="18"/>
      <c r="D25" s="18"/>
      <c r="E25" s="61" t="str">
        <f t="shared" si="1"/>
        <v/>
      </c>
      <c r="F25" s="62">
        <f t="shared" si="0"/>
        <v>43849</v>
      </c>
      <c r="G25" s="63" t="str">
        <f>IFERROR(INDEX(Tabelle1!$C$3:$C$51,MATCH(H25,Tabelle1!$B$3:$B$51,0)),"")</f>
        <v/>
      </c>
      <c r="H25" s="64">
        <f t="shared" si="2"/>
        <v>43849</v>
      </c>
      <c r="I25" s="24"/>
    </row>
    <row r="26" spans="1:9" ht="30" customHeight="1" x14ac:dyDescent="0.3">
      <c r="A26" s="18"/>
      <c r="B26" s="18"/>
      <c r="C26" s="18"/>
      <c r="D26" s="18"/>
      <c r="E26" s="61">
        <f t="shared" si="1"/>
        <v>4</v>
      </c>
      <c r="F26" s="62">
        <f t="shared" si="0"/>
        <v>43850</v>
      </c>
      <c r="G26" s="63" t="str">
        <f>IFERROR(INDEX(Tabelle1!$C$3:$C$51,MATCH(H26,Tabelle1!$B$3:$B$51,0)),"")</f>
        <v/>
      </c>
      <c r="H26" s="64">
        <f t="shared" si="2"/>
        <v>43850</v>
      </c>
      <c r="I26" s="24"/>
    </row>
    <row r="27" spans="1:9" ht="30" customHeight="1" x14ac:dyDescent="0.3">
      <c r="A27" s="27"/>
      <c r="B27" s="27"/>
      <c r="C27" s="27"/>
      <c r="D27" s="18"/>
      <c r="E27" s="61" t="str">
        <f t="shared" si="1"/>
        <v/>
      </c>
      <c r="F27" s="62">
        <f t="shared" si="0"/>
        <v>43851</v>
      </c>
      <c r="G27" s="63" t="str">
        <f>IFERROR(INDEX(Tabelle1!$C$3:$C$51,MATCH(H27,Tabelle1!$B$3:$B$51,0)),"")</f>
        <v/>
      </c>
      <c r="H27" s="64">
        <f t="shared" si="2"/>
        <v>43851</v>
      </c>
      <c r="I27" s="24"/>
    </row>
    <row r="28" spans="1:9" ht="30" customHeight="1" x14ac:dyDescent="0.3">
      <c r="A28" s="28" t="s">
        <v>54</v>
      </c>
      <c r="B28" s="29"/>
      <c r="C28" s="30"/>
      <c r="D28" s="18"/>
      <c r="E28" s="61" t="str">
        <f t="shared" si="1"/>
        <v/>
      </c>
      <c r="F28" s="62">
        <f t="shared" si="0"/>
        <v>43852</v>
      </c>
      <c r="G28" s="63" t="str">
        <f>IFERROR(INDEX(Tabelle1!$C$3:$C$51,MATCH(H28,Tabelle1!$B$3:$B$51,0)),"")</f>
        <v/>
      </c>
      <c r="H28" s="64">
        <f t="shared" si="2"/>
        <v>43852</v>
      </c>
      <c r="I28" s="24"/>
    </row>
    <row r="29" spans="1:9" ht="30" customHeight="1" x14ac:dyDescent="0.3">
      <c r="A29" s="31"/>
      <c r="B29" s="27"/>
      <c r="C29" s="32"/>
      <c r="D29" s="18"/>
      <c r="E29" s="61" t="str">
        <f t="shared" si="1"/>
        <v/>
      </c>
      <c r="F29" s="62">
        <f t="shared" si="0"/>
        <v>43853</v>
      </c>
      <c r="G29" s="63" t="str">
        <f>IFERROR(INDEX(Tabelle1!$C$3:$C$51,MATCH(H29,Tabelle1!$B$3:$B$51,0)),"")</f>
        <v/>
      </c>
      <c r="H29" s="64">
        <f t="shared" si="2"/>
        <v>43853</v>
      </c>
      <c r="I29" s="24"/>
    </row>
    <row r="30" spans="1:9" ht="30" customHeight="1" x14ac:dyDescent="0.3">
      <c r="A30" s="31"/>
      <c r="B30" s="27"/>
      <c r="C30" s="32"/>
      <c r="D30" s="18"/>
      <c r="E30" s="61" t="str">
        <f t="shared" si="1"/>
        <v/>
      </c>
      <c r="F30" s="62">
        <f t="shared" si="0"/>
        <v>43854</v>
      </c>
      <c r="G30" s="63" t="str">
        <f>IFERROR(INDEX(Tabelle1!$C$3:$C$51,MATCH(H30,Tabelle1!$B$3:$B$51,0)),"")</f>
        <v/>
      </c>
      <c r="H30" s="64">
        <f t="shared" si="2"/>
        <v>43854</v>
      </c>
      <c r="I30" s="24"/>
    </row>
    <row r="31" spans="1:9" ht="30" customHeight="1" x14ac:dyDescent="0.3">
      <c r="A31" s="31"/>
      <c r="B31" s="27"/>
      <c r="C31" s="32"/>
      <c r="D31" s="18"/>
      <c r="E31" s="61" t="str">
        <f t="shared" si="1"/>
        <v/>
      </c>
      <c r="F31" s="62">
        <f t="shared" si="0"/>
        <v>43855</v>
      </c>
      <c r="G31" s="63" t="str">
        <f>IFERROR(INDEX(Tabelle1!$C$3:$C$51,MATCH(H31,Tabelle1!$B$3:$B$51,0)),"")</f>
        <v/>
      </c>
      <c r="H31" s="64">
        <f t="shared" si="2"/>
        <v>43855</v>
      </c>
      <c r="I31" s="24"/>
    </row>
    <row r="32" spans="1:9" ht="30" customHeight="1" x14ac:dyDescent="0.3">
      <c r="A32" s="31"/>
      <c r="B32" s="27"/>
      <c r="C32" s="32"/>
      <c r="D32" s="18"/>
      <c r="E32" s="61" t="str">
        <f t="shared" si="1"/>
        <v/>
      </c>
      <c r="F32" s="62">
        <f t="shared" si="0"/>
        <v>43856</v>
      </c>
      <c r="G32" s="63" t="str">
        <f>IFERROR(INDEX(Tabelle1!$C$3:$C$51,MATCH(H32,Tabelle1!$B$3:$B$51,0)),"")</f>
        <v/>
      </c>
      <c r="H32" s="64">
        <f t="shared" si="2"/>
        <v>43856</v>
      </c>
      <c r="I32" s="24"/>
    </row>
    <row r="33" spans="1:10" ht="30" customHeight="1" x14ac:dyDescent="0.3">
      <c r="A33" s="31"/>
      <c r="B33" s="27"/>
      <c r="C33" s="32"/>
      <c r="D33" s="18"/>
      <c r="E33" s="61">
        <f t="shared" si="1"/>
        <v>5</v>
      </c>
      <c r="F33" s="62">
        <f t="shared" si="0"/>
        <v>43857</v>
      </c>
      <c r="G33" s="63" t="str">
        <f>IFERROR(INDEX(Tabelle1!$C$3:$C$51,MATCH(H33,Tabelle1!$B$3:$B$51,0)),"")</f>
        <v/>
      </c>
      <c r="H33" s="64">
        <f t="shared" si="2"/>
        <v>43857</v>
      </c>
      <c r="I33" s="24"/>
    </row>
    <row r="34" spans="1:10" ht="30" customHeight="1" x14ac:dyDescent="0.3">
      <c r="A34" s="31"/>
      <c r="B34" s="27"/>
      <c r="C34" s="32"/>
      <c r="D34" s="18"/>
      <c r="E34" s="61" t="str">
        <f t="shared" si="1"/>
        <v/>
      </c>
      <c r="F34" s="62">
        <f t="shared" si="0"/>
        <v>43858</v>
      </c>
      <c r="G34" s="63" t="str">
        <f>IFERROR(INDEX(Tabelle1!$C$3:$C$51,MATCH(H34,Tabelle1!$B$3:$B$51,0)),"")</f>
        <v/>
      </c>
      <c r="H34" s="64">
        <f t="shared" si="2"/>
        <v>43858</v>
      </c>
      <c r="I34" s="24"/>
    </row>
    <row r="35" spans="1:10" ht="30" customHeight="1" x14ac:dyDescent="0.3">
      <c r="A35" s="31"/>
      <c r="B35" s="27"/>
      <c r="C35" s="32"/>
      <c r="D35" s="18"/>
      <c r="E35" s="61" t="str">
        <f t="shared" si="1"/>
        <v/>
      </c>
      <c r="F35" s="62">
        <f t="shared" si="0"/>
        <v>43859</v>
      </c>
      <c r="G35" s="63" t="str">
        <f>IFERROR(INDEX(Tabelle1!$C$3:$C$51,MATCH(H35,Tabelle1!$B$3:$B$51,0)),"")</f>
        <v/>
      </c>
      <c r="H35" s="64">
        <f t="shared" si="2"/>
        <v>43859</v>
      </c>
      <c r="I35" s="24"/>
    </row>
    <row r="36" spans="1:10" ht="30" customHeight="1" x14ac:dyDescent="0.3">
      <c r="A36" s="31"/>
      <c r="B36" s="27"/>
      <c r="C36" s="32"/>
      <c r="D36" s="18"/>
      <c r="E36" s="61" t="str">
        <f t="shared" si="1"/>
        <v/>
      </c>
      <c r="F36" s="62">
        <f t="shared" si="0"/>
        <v>43860</v>
      </c>
      <c r="G36" s="63" t="str">
        <f>IFERROR(INDEX(Tabelle1!$C$3:$C$51,MATCH(H36,Tabelle1!$B$3:$B$51,0)),"")</f>
        <v/>
      </c>
      <c r="H36" s="64">
        <f t="shared" si="2"/>
        <v>43860</v>
      </c>
      <c r="I36" s="24"/>
    </row>
    <row r="37" spans="1:10" ht="30" customHeight="1" x14ac:dyDescent="0.3">
      <c r="A37" s="33"/>
      <c r="B37" s="34"/>
      <c r="C37" s="35"/>
      <c r="D37" s="18"/>
      <c r="E37" s="61" t="str">
        <f t="shared" si="1"/>
        <v/>
      </c>
      <c r="F37" s="62">
        <f t="shared" si="0"/>
        <v>43861</v>
      </c>
      <c r="G37" s="63" t="str">
        <f>IFERROR(INDEX(Tabelle1!$C$3:$C$51,MATCH(H37,Tabelle1!$B$3:$B$51,0)),"")</f>
        <v/>
      </c>
      <c r="H37" s="64">
        <f t="shared" si="2"/>
        <v>43861</v>
      </c>
      <c r="I37" s="24"/>
    </row>
    <row r="38" spans="1:10" ht="30" customHeight="1" x14ac:dyDescent="0.3">
      <c r="A38" s="18"/>
      <c r="B38" s="18"/>
      <c r="C38" s="18"/>
      <c r="D38" s="18"/>
      <c r="E38" s="36"/>
      <c r="F38" s="37"/>
      <c r="G38" s="38"/>
      <c r="H38" s="39"/>
      <c r="I38" s="18"/>
    </row>
    <row r="39" spans="1:10" ht="39.950000000000003" customHeight="1" x14ac:dyDescent="0.5">
      <c r="A39" s="49" t="s">
        <v>7</v>
      </c>
      <c r="B39" s="50"/>
      <c r="C39" s="50"/>
      <c r="D39" s="50"/>
      <c r="E39" s="51"/>
      <c r="F39" s="52"/>
      <c r="G39" s="50"/>
      <c r="H39" s="96">
        <f>Tabelle1!$C$1</f>
        <v>2020</v>
      </c>
      <c r="I39" s="96"/>
      <c r="J39" s="16"/>
    </row>
    <row r="40" spans="1:10" x14ac:dyDescent="0.3">
      <c r="A40" s="50"/>
      <c r="B40" s="50"/>
      <c r="C40" s="50"/>
      <c r="D40" s="50"/>
      <c r="E40" s="51"/>
      <c r="F40" s="52"/>
      <c r="G40" s="50"/>
      <c r="H40" s="52"/>
      <c r="I40" s="50"/>
    </row>
    <row r="41" spans="1:10" x14ac:dyDescent="0.3">
      <c r="A41" s="50"/>
      <c r="B41" s="50"/>
      <c r="C41" s="50"/>
      <c r="D41" s="50"/>
      <c r="E41" s="65"/>
      <c r="F41" s="53"/>
      <c r="G41" s="54"/>
      <c r="H41" s="53">
        <v>2</v>
      </c>
      <c r="I41" s="50"/>
    </row>
    <row r="42" spans="1:10" x14ac:dyDescent="0.3">
      <c r="A42" s="50"/>
      <c r="B42" s="50"/>
      <c r="C42" s="50"/>
      <c r="D42" s="50"/>
      <c r="E42" s="51"/>
      <c r="F42" s="53"/>
      <c r="G42" s="55"/>
      <c r="H42" s="53"/>
      <c r="I42" s="50"/>
    </row>
    <row r="43" spans="1:10" x14ac:dyDescent="0.3">
      <c r="A43" s="50"/>
      <c r="B43" s="50"/>
      <c r="C43" s="50"/>
      <c r="D43" s="50"/>
      <c r="E43" s="51"/>
      <c r="F43" s="53">
        <f>DATE(H40,H41+1,1)-DATE(H40,H41,1)</f>
        <v>29</v>
      </c>
      <c r="G43" s="55"/>
      <c r="H43" s="53"/>
      <c r="I43" s="50"/>
    </row>
    <row r="44" spans="1:10" ht="30" customHeight="1" x14ac:dyDescent="0.35">
      <c r="A44" s="98"/>
      <c r="B44" s="98"/>
      <c r="C44" s="98"/>
      <c r="D44" s="18"/>
      <c r="E44" s="56"/>
      <c r="F44" s="97">
        <f>H45</f>
        <v>43862</v>
      </c>
      <c r="G44" s="97"/>
      <c r="H44" s="97"/>
      <c r="I44" s="22"/>
    </row>
    <row r="45" spans="1:10" ht="30" customHeight="1" x14ac:dyDescent="0.3">
      <c r="A45" s="98"/>
      <c r="B45" s="98"/>
      <c r="C45" s="98"/>
      <c r="D45" s="18"/>
      <c r="E45" s="57" t="str">
        <f>IFERROR(IF(WEEKDAY(F45,2)=1,_xlfn.ISOWEEKNUM(H45),""),"")</f>
        <v/>
      </c>
      <c r="F45" s="58">
        <f>H45</f>
        <v>43862</v>
      </c>
      <c r="G45" s="59" t="str">
        <f>IFERROR(INDEX(Tabelle1!$C$3:$C$51,MATCH(H45,Tabelle1!$B$3:$B$51,0)),"")</f>
        <v/>
      </c>
      <c r="H45" s="60">
        <f>DATE(Tabelle2!$C$4,Tabelle2!$G$5,1)</f>
        <v>43862</v>
      </c>
      <c r="I45" s="24"/>
    </row>
    <row r="46" spans="1:10" ht="30" customHeight="1" x14ac:dyDescent="0.3">
      <c r="A46" s="98"/>
      <c r="B46" s="98"/>
      <c r="C46" s="98"/>
      <c r="D46" s="18"/>
      <c r="E46" s="61" t="str">
        <f t="shared" ref="E46:E73" si="3">IFERROR(IF(WEEKDAY(F46,2)=1,_xlfn.ISOWEEKNUM(H46),""),"")</f>
        <v/>
      </c>
      <c r="F46" s="62">
        <f t="shared" ref="F46:F73" si="4">H46</f>
        <v>43863</v>
      </c>
      <c r="G46" s="63" t="str">
        <f>IFERROR(INDEX(Tabelle1!$C$3:$C$51,MATCH(H46,Tabelle1!$B$3:$B$51,0)),"")</f>
        <v/>
      </c>
      <c r="H46" s="64">
        <f>IFERROR(IF(MONTH(H45+1)=MONTH(H45),H45+1,""),"")</f>
        <v>43863</v>
      </c>
      <c r="I46" s="24"/>
    </row>
    <row r="47" spans="1:10" ht="30" customHeight="1" x14ac:dyDescent="0.3">
      <c r="A47" s="98"/>
      <c r="B47" s="98"/>
      <c r="C47" s="98"/>
      <c r="D47" s="18"/>
      <c r="E47" s="61">
        <f t="shared" si="3"/>
        <v>6</v>
      </c>
      <c r="F47" s="62">
        <f t="shared" si="4"/>
        <v>43864</v>
      </c>
      <c r="G47" s="63" t="str">
        <f>IFERROR(INDEX(Tabelle1!$C$3:$C$51,MATCH(H47,Tabelle1!$B$3:$B$51,0)),"")</f>
        <v/>
      </c>
      <c r="H47" s="64">
        <f t="shared" ref="H47:H73" si="5">IFERROR(IF(MONTH(H46+1)=MONTH(H46),H46+1,""),"")</f>
        <v>43864</v>
      </c>
      <c r="I47" s="24"/>
    </row>
    <row r="48" spans="1:10" ht="30" customHeight="1" x14ac:dyDescent="0.3">
      <c r="A48" s="98"/>
      <c r="B48" s="98"/>
      <c r="C48" s="98"/>
      <c r="D48" s="18"/>
      <c r="E48" s="61" t="str">
        <f t="shared" si="3"/>
        <v/>
      </c>
      <c r="F48" s="62">
        <f t="shared" si="4"/>
        <v>43865</v>
      </c>
      <c r="G48" s="63" t="str">
        <f>IFERROR(INDEX(Tabelle1!$C$3:$C$51,MATCH(H48,Tabelle1!$B$3:$B$51,0)),"")</f>
        <v/>
      </c>
      <c r="H48" s="64">
        <f t="shared" si="5"/>
        <v>43865</v>
      </c>
      <c r="I48" s="24"/>
    </row>
    <row r="49" spans="1:9" ht="30" customHeight="1" x14ac:dyDescent="0.3">
      <c r="A49" s="98"/>
      <c r="B49" s="98"/>
      <c r="C49" s="98"/>
      <c r="D49" s="18"/>
      <c r="E49" s="61" t="str">
        <f t="shared" si="3"/>
        <v/>
      </c>
      <c r="F49" s="62">
        <f t="shared" si="4"/>
        <v>43866</v>
      </c>
      <c r="G49" s="63" t="str">
        <f>IFERROR(INDEX(Tabelle1!$C$3:$C$51,MATCH(H49,Tabelle1!$B$3:$B$51,0)),"")</f>
        <v/>
      </c>
      <c r="H49" s="64">
        <f t="shared" si="5"/>
        <v>43866</v>
      </c>
      <c r="I49" s="24"/>
    </row>
    <row r="50" spans="1:9" ht="30" customHeight="1" x14ac:dyDescent="0.3">
      <c r="A50" s="98"/>
      <c r="B50" s="98"/>
      <c r="C50" s="98"/>
      <c r="D50" s="18"/>
      <c r="E50" s="61" t="str">
        <f t="shared" si="3"/>
        <v/>
      </c>
      <c r="F50" s="62">
        <f t="shared" si="4"/>
        <v>43867</v>
      </c>
      <c r="G50" s="63" t="str">
        <f>IFERROR(INDEX(Tabelle1!$C$3:$C$51,MATCH(H50,Tabelle1!$B$3:$B$51,0)),"")</f>
        <v/>
      </c>
      <c r="H50" s="64">
        <f t="shared" si="5"/>
        <v>43867</v>
      </c>
      <c r="I50" s="24"/>
    </row>
    <row r="51" spans="1:9" ht="30" customHeight="1" x14ac:dyDescent="0.3">
      <c r="A51" s="98"/>
      <c r="B51" s="98"/>
      <c r="C51" s="98"/>
      <c r="D51" s="18"/>
      <c r="E51" s="61" t="str">
        <f t="shared" si="3"/>
        <v/>
      </c>
      <c r="F51" s="62">
        <f t="shared" si="4"/>
        <v>43868</v>
      </c>
      <c r="G51" s="63" t="str">
        <f>IFERROR(INDEX(Tabelle1!$C$3:$C$51,MATCH(H51,Tabelle1!$B$3:$B$51,0)),"")</f>
        <v/>
      </c>
      <c r="H51" s="64">
        <f t="shared" si="5"/>
        <v>43868</v>
      </c>
      <c r="I51" s="24"/>
    </row>
    <row r="52" spans="1:9" ht="30" customHeight="1" x14ac:dyDescent="0.3">
      <c r="A52" s="98"/>
      <c r="B52" s="98"/>
      <c r="C52" s="98"/>
      <c r="D52" s="18"/>
      <c r="E52" s="61" t="str">
        <f t="shared" si="3"/>
        <v/>
      </c>
      <c r="F52" s="62">
        <f t="shared" si="4"/>
        <v>43869</v>
      </c>
      <c r="G52" s="63" t="str">
        <f>IFERROR(INDEX(Tabelle1!$C$3:$C$51,MATCH(H52,Tabelle1!$B$3:$B$51,0)),"")</f>
        <v/>
      </c>
      <c r="H52" s="64">
        <f>IFERROR(IF(MONTH(H51+1)=MONTH(H51),H51+1,""),"")</f>
        <v>43869</v>
      </c>
      <c r="I52" s="24"/>
    </row>
    <row r="53" spans="1:9" ht="30" customHeight="1" x14ac:dyDescent="0.3">
      <c r="A53" s="98"/>
      <c r="B53" s="98"/>
      <c r="C53" s="98"/>
      <c r="D53" s="18"/>
      <c r="E53" s="61" t="str">
        <f t="shared" si="3"/>
        <v/>
      </c>
      <c r="F53" s="62">
        <f t="shared" si="4"/>
        <v>43870</v>
      </c>
      <c r="G53" s="63" t="str">
        <f>IFERROR(INDEX(Tabelle1!$C$3:$C$51,MATCH(H53,Tabelle1!$B$3:$B$51,0)),"")</f>
        <v/>
      </c>
      <c r="H53" s="64">
        <f t="shared" si="5"/>
        <v>43870</v>
      </c>
      <c r="I53" s="24"/>
    </row>
    <row r="54" spans="1:9" ht="30" customHeight="1" x14ac:dyDescent="0.3">
      <c r="A54" s="98"/>
      <c r="B54" s="98"/>
      <c r="C54" s="98"/>
      <c r="D54" s="18"/>
      <c r="E54" s="61">
        <f t="shared" si="3"/>
        <v>7</v>
      </c>
      <c r="F54" s="62">
        <f t="shared" si="4"/>
        <v>43871</v>
      </c>
      <c r="G54" s="63" t="str">
        <f>IFERROR(INDEX(Tabelle1!$C$3:$C$51,MATCH(H54,Tabelle1!$B$3:$B$51,0)),"")</f>
        <v/>
      </c>
      <c r="H54" s="64">
        <f t="shared" si="5"/>
        <v>43871</v>
      </c>
      <c r="I54" s="24"/>
    </row>
    <row r="55" spans="1:9" ht="30" customHeight="1" x14ac:dyDescent="0.3">
      <c r="A55" s="98"/>
      <c r="B55" s="98"/>
      <c r="C55" s="98"/>
      <c r="D55" s="18"/>
      <c r="E55" s="61" t="str">
        <f t="shared" si="3"/>
        <v/>
      </c>
      <c r="F55" s="62">
        <f t="shared" si="4"/>
        <v>43872</v>
      </c>
      <c r="G55" s="63" t="str">
        <f>IFERROR(INDEX(Tabelle1!$C$3:$C$51,MATCH(H55,Tabelle1!$B$3:$B$51,0)),"")</f>
        <v/>
      </c>
      <c r="H55" s="64">
        <f t="shared" si="5"/>
        <v>43872</v>
      </c>
      <c r="I55" s="24"/>
    </row>
    <row r="56" spans="1:9" ht="30" customHeight="1" x14ac:dyDescent="0.3">
      <c r="A56" s="18"/>
      <c r="B56" s="26" t="s">
        <v>53</v>
      </c>
      <c r="C56" s="23"/>
      <c r="D56" s="18"/>
      <c r="E56" s="61" t="str">
        <f t="shared" si="3"/>
        <v/>
      </c>
      <c r="F56" s="62">
        <f t="shared" si="4"/>
        <v>43873</v>
      </c>
      <c r="G56" s="63" t="str">
        <f>IFERROR(INDEX(Tabelle1!$C$3:$C$51,MATCH(H56,Tabelle1!$B$3:$B$51,0)),"")</f>
        <v/>
      </c>
      <c r="H56" s="64">
        <f t="shared" si="5"/>
        <v>43873</v>
      </c>
      <c r="I56" s="24"/>
    </row>
    <row r="57" spans="1:9" ht="30" customHeight="1" x14ac:dyDescent="0.3">
      <c r="A57" s="23"/>
      <c r="B57" s="23"/>
      <c r="C57" s="23"/>
      <c r="D57" s="18"/>
      <c r="E57" s="61" t="str">
        <f t="shared" si="3"/>
        <v/>
      </c>
      <c r="F57" s="62">
        <f t="shared" si="4"/>
        <v>43874</v>
      </c>
      <c r="G57" s="63" t="str">
        <f>IFERROR(INDEX(Tabelle1!$C$3:$C$51,MATCH(H57,Tabelle1!$B$3:$B$51,0)),"")</f>
        <v/>
      </c>
      <c r="H57" s="64">
        <f t="shared" si="5"/>
        <v>43874</v>
      </c>
      <c r="I57" s="24"/>
    </row>
    <row r="58" spans="1:9" ht="30" customHeight="1" x14ac:dyDescent="0.3">
      <c r="A58" s="23"/>
      <c r="B58" s="23"/>
      <c r="C58" s="23"/>
      <c r="D58" s="18"/>
      <c r="E58" s="61" t="str">
        <f t="shared" si="3"/>
        <v/>
      </c>
      <c r="F58" s="62">
        <f t="shared" si="4"/>
        <v>43875</v>
      </c>
      <c r="G58" s="63" t="str">
        <f>IFERROR(INDEX(Tabelle1!$C$3:$C$51,MATCH(H58,Tabelle1!$B$3:$B$51,0)),"")</f>
        <v xml:space="preserve"> Valentinstag</v>
      </c>
      <c r="H58" s="64">
        <f t="shared" si="5"/>
        <v>43875</v>
      </c>
      <c r="I58" s="24"/>
    </row>
    <row r="59" spans="1:9" ht="30" customHeight="1" x14ac:dyDescent="0.3">
      <c r="A59" s="23"/>
      <c r="B59" s="23"/>
      <c r="C59" s="23"/>
      <c r="D59" s="18"/>
      <c r="E59" s="61" t="str">
        <f t="shared" si="3"/>
        <v/>
      </c>
      <c r="F59" s="62">
        <f t="shared" si="4"/>
        <v>43876</v>
      </c>
      <c r="G59" s="63" t="str">
        <f>IFERROR(INDEX(Tabelle1!$C$3:$C$51,MATCH(H59,Tabelle1!$B$3:$B$51,0)),"")</f>
        <v/>
      </c>
      <c r="H59" s="64">
        <f t="shared" si="5"/>
        <v>43876</v>
      </c>
      <c r="I59" s="24"/>
    </row>
    <row r="60" spans="1:9" ht="30" customHeight="1" x14ac:dyDescent="0.3">
      <c r="A60" s="23"/>
      <c r="B60" s="23"/>
      <c r="C60" s="23"/>
      <c r="D60" s="18"/>
      <c r="E60" s="61" t="str">
        <f t="shared" si="3"/>
        <v/>
      </c>
      <c r="F60" s="62">
        <f t="shared" si="4"/>
        <v>43877</v>
      </c>
      <c r="G60" s="63" t="str">
        <f>IFERROR(INDEX(Tabelle1!$C$3:$C$51,MATCH(H60,Tabelle1!$B$3:$B$51,0)),"")</f>
        <v/>
      </c>
      <c r="H60" s="64">
        <f t="shared" si="5"/>
        <v>43877</v>
      </c>
      <c r="I60" s="24"/>
    </row>
    <row r="61" spans="1:9" ht="30" customHeight="1" x14ac:dyDescent="0.3">
      <c r="A61" s="18"/>
      <c r="B61" s="18"/>
      <c r="C61" s="18"/>
      <c r="D61" s="18"/>
      <c r="E61" s="61">
        <f t="shared" si="3"/>
        <v>8</v>
      </c>
      <c r="F61" s="62">
        <f t="shared" si="4"/>
        <v>43878</v>
      </c>
      <c r="G61" s="63" t="str">
        <f>IFERROR(INDEX(Tabelle1!$C$3:$C$51,MATCH(H61,Tabelle1!$B$3:$B$51,0)),"")</f>
        <v/>
      </c>
      <c r="H61" s="64">
        <f t="shared" si="5"/>
        <v>43878</v>
      </c>
      <c r="I61" s="24"/>
    </row>
    <row r="62" spans="1:9" ht="30" customHeight="1" x14ac:dyDescent="0.3">
      <c r="A62" s="18"/>
      <c r="B62" s="18"/>
      <c r="C62" s="18"/>
      <c r="D62" s="18"/>
      <c r="E62" s="61" t="str">
        <f t="shared" si="3"/>
        <v/>
      </c>
      <c r="F62" s="62">
        <f t="shared" si="4"/>
        <v>43879</v>
      </c>
      <c r="G62" s="63" t="str">
        <f>IFERROR(INDEX(Tabelle1!$C$3:$C$51,MATCH(H62,Tabelle1!$B$3:$B$51,0)),"")</f>
        <v/>
      </c>
      <c r="H62" s="64">
        <f t="shared" si="5"/>
        <v>43879</v>
      </c>
      <c r="I62" s="24"/>
    </row>
    <row r="63" spans="1:9" ht="30" customHeight="1" x14ac:dyDescent="0.3">
      <c r="A63" s="18"/>
      <c r="B63" s="18"/>
      <c r="C63" s="18"/>
      <c r="D63" s="18"/>
      <c r="E63" s="61" t="str">
        <f t="shared" si="3"/>
        <v/>
      </c>
      <c r="F63" s="62">
        <f t="shared" si="4"/>
        <v>43880</v>
      </c>
      <c r="G63" s="63" t="str">
        <f>IFERROR(INDEX(Tabelle1!$C$3:$C$51,MATCH(H63,Tabelle1!$B$3:$B$51,0)),"")</f>
        <v/>
      </c>
      <c r="H63" s="64">
        <f t="shared" si="5"/>
        <v>43880</v>
      </c>
      <c r="I63" s="24"/>
    </row>
    <row r="64" spans="1:9" ht="30" customHeight="1" x14ac:dyDescent="0.3">
      <c r="A64" s="40" t="s">
        <v>54</v>
      </c>
      <c r="B64" s="41"/>
      <c r="C64" s="42"/>
      <c r="D64" s="18"/>
      <c r="E64" s="61" t="str">
        <f t="shared" si="3"/>
        <v/>
      </c>
      <c r="F64" s="62">
        <f t="shared" si="4"/>
        <v>43881</v>
      </c>
      <c r="G64" s="63" t="str">
        <f>IFERROR(INDEX(Tabelle1!$C$3:$C$51,MATCH(H64,Tabelle1!$B$3:$B$51,0)),"")</f>
        <v/>
      </c>
      <c r="H64" s="64">
        <f t="shared" si="5"/>
        <v>43881</v>
      </c>
      <c r="I64" s="24"/>
    </row>
    <row r="65" spans="1:10" ht="30" customHeight="1" x14ac:dyDescent="0.3">
      <c r="A65" s="43"/>
      <c r="B65" s="44"/>
      <c r="C65" s="45"/>
      <c r="D65" s="18"/>
      <c r="E65" s="61" t="str">
        <f t="shared" si="3"/>
        <v/>
      </c>
      <c r="F65" s="62">
        <f t="shared" si="4"/>
        <v>43882</v>
      </c>
      <c r="G65" s="63" t="str">
        <f>IFERROR(INDEX(Tabelle1!$C$3:$C$51,MATCH(H65,Tabelle1!$B$3:$B$51,0)),"")</f>
        <v/>
      </c>
      <c r="H65" s="64">
        <f t="shared" si="5"/>
        <v>43882</v>
      </c>
      <c r="I65" s="24"/>
    </row>
    <row r="66" spans="1:10" ht="30" customHeight="1" x14ac:dyDescent="0.3">
      <c r="A66" s="43"/>
      <c r="B66" s="44"/>
      <c r="C66" s="45"/>
      <c r="D66" s="18"/>
      <c r="E66" s="61" t="str">
        <f t="shared" si="3"/>
        <v/>
      </c>
      <c r="F66" s="62">
        <f t="shared" si="4"/>
        <v>43883</v>
      </c>
      <c r="G66" s="63" t="str">
        <f>IFERROR(INDEX(Tabelle1!$C$3:$C$51,MATCH(H66,Tabelle1!$B$3:$B$51,0)),"")</f>
        <v/>
      </c>
      <c r="H66" s="64">
        <f t="shared" si="5"/>
        <v>43883</v>
      </c>
      <c r="I66" s="24"/>
    </row>
    <row r="67" spans="1:10" ht="30" customHeight="1" x14ac:dyDescent="0.3">
      <c r="A67" s="43"/>
      <c r="B67" s="44"/>
      <c r="C67" s="45"/>
      <c r="D67" s="18"/>
      <c r="E67" s="61" t="str">
        <f t="shared" si="3"/>
        <v/>
      </c>
      <c r="F67" s="62">
        <f t="shared" si="4"/>
        <v>43884</v>
      </c>
      <c r="G67" s="63" t="str">
        <f>IFERROR(INDEX(Tabelle1!$C$3:$C$51,MATCH(H67,Tabelle1!$B$3:$B$51,0)),"")</f>
        <v/>
      </c>
      <c r="H67" s="64">
        <f t="shared" si="5"/>
        <v>43884</v>
      </c>
      <c r="I67" s="24"/>
    </row>
    <row r="68" spans="1:10" ht="30" customHeight="1" x14ac:dyDescent="0.3">
      <c r="A68" s="43"/>
      <c r="B68" s="44"/>
      <c r="C68" s="45"/>
      <c r="D68" s="18"/>
      <c r="E68" s="61">
        <f t="shared" si="3"/>
        <v>9</v>
      </c>
      <c r="F68" s="62">
        <f t="shared" si="4"/>
        <v>43885</v>
      </c>
      <c r="G68" s="63" t="str">
        <f>IFERROR(INDEX(Tabelle1!$C$3:$C$51,MATCH(H68,Tabelle1!$B$3:$B$51,0)),"")</f>
        <v/>
      </c>
      <c r="H68" s="64">
        <f t="shared" si="5"/>
        <v>43885</v>
      </c>
      <c r="I68" s="24"/>
    </row>
    <row r="69" spans="1:10" ht="30" customHeight="1" x14ac:dyDescent="0.3">
      <c r="A69" s="43"/>
      <c r="B69" s="44"/>
      <c r="C69" s="45"/>
      <c r="D69" s="18"/>
      <c r="E69" s="61" t="str">
        <f t="shared" si="3"/>
        <v/>
      </c>
      <c r="F69" s="62">
        <f t="shared" si="4"/>
        <v>43886</v>
      </c>
      <c r="G69" s="63" t="str">
        <f>IFERROR(INDEX(Tabelle1!$C$3:$C$51,MATCH(H69,Tabelle1!$B$3:$B$51,0)),"")</f>
        <v/>
      </c>
      <c r="H69" s="64">
        <f t="shared" si="5"/>
        <v>43886</v>
      </c>
      <c r="I69" s="24"/>
    </row>
    <row r="70" spans="1:10" ht="30" customHeight="1" x14ac:dyDescent="0.3">
      <c r="A70" s="43"/>
      <c r="B70" s="44"/>
      <c r="C70" s="45"/>
      <c r="D70" s="18"/>
      <c r="E70" s="61" t="str">
        <f t="shared" si="3"/>
        <v/>
      </c>
      <c r="F70" s="62">
        <f t="shared" si="4"/>
        <v>43887</v>
      </c>
      <c r="G70" s="63" t="str">
        <f>IFERROR(INDEX(Tabelle1!$C$3:$C$51,MATCH(H70,Tabelle1!$B$3:$B$51,0)),"")</f>
        <v/>
      </c>
      <c r="H70" s="64">
        <f t="shared" si="5"/>
        <v>43887</v>
      </c>
      <c r="I70" s="24"/>
    </row>
    <row r="71" spans="1:10" ht="30" customHeight="1" x14ac:dyDescent="0.3">
      <c r="A71" s="43"/>
      <c r="B71" s="44"/>
      <c r="C71" s="45"/>
      <c r="D71" s="18"/>
      <c r="E71" s="61" t="str">
        <f t="shared" si="3"/>
        <v/>
      </c>
      <c r="F71" s="62">
        <f t="shared" si="4"/>
        <v>43888</v>
      </c>
      <c r="G71" s="63" t="str">
        <f>IFERROR(INDEX(Tabelle1!$C$3:$C$51,MATCH(H71,Tabelle1!$B$3:$B$51,0)),"")</f>
        <v/>
      </c>
      <c r="H71" s="64">
        <f t="shared" si="5"/>
        <v>43888</v>
      </c>
      <c r="I71" s="24"/>
    </row>
    <row r="72" spans="1:10" ht="30" customHeight="1" x14ac:dyDescent="0.3">
      <c r="A72" s="43"/>
      <c r="B72" s="44"/>
      <c r="C72" s="45"/>
      <c r="D72" s="18"/>
      <c r="E72" s="61" t="str">
        <f t="shared" si="3"/>
        <v/>
      </c>
      <c r="F72" s="62">
        <f t="shared" si="4"/>
        <v>43889</v>
      </c>
      <c r="G72" s="63" t="str">
        <f>IFERROR(INDEX(Tabelle1!$C$3:$C$51,MATCH(H72,Tabelle1!$B$3:$B$51,0)),"")</f>
        <v/>
      </c>
      <c r="H72" s="64">
        <f t="shared" si="5"/>
        <v>43889</v>
      </c>
      <c r="I72" s="24"/>
    </row>
    <row r="73" spans="1:10" ht="30" customHeight="1" x14ac:dyDescent="0.3">
      <c r="A73" s="46"/>
      <c r="B73" s="47"/>
      <c r="C73" s="48"/>
      <c r="D73" s="18"/>
      <c r="E73" s="61" t="str">
        <f t="shared" si="3"/>
        <v/>
      </c>
      <c r="F73" s="62">
        <f t="shared" si="4"/>
        <v>43890</v>
      </c>
      <c r="G73" s="63" t="str">
        <f>IFERROR(INDEX(Tabelle1!$C$3:$C$51,MATCH(H73,Tabelle1!$B$3:$B$51,"")),"")</f>
        <v/>
      </c>
      <c r="H73" s="64">
        <f t="shared" si="5"/>
        <v>43890</v>
      </c>
      <c r="I73" s="24"/>
    </row>
    <row r="74" spans="1:10" ht="30" customHeight="1" x14ac:dyDescent="0.3">
      <c r="A74" s="18"/>
      <c r="B74" s="18"/>
      <c r="C74" s="18"/>
      <c r="D74" s="18"/>
      <c r="E74" s="21"/>
      <c r="F74" s="20"/>
      <c r="G74" s="18"/>
      <c r="H74" s="20"/>
      <c r="I74" s="18"/>
    </row>
    <row r="75" spans="1:10" ht="30" customHeight="1" x14ac:dyDescent="0.3">
      <c r="A75" s="18"/>
      <c r="B75" s="18"/>
      <c r="C75" s="18"/>
      <c r="D75" s="18"/>
      <c r="E75" s="21"/>
      <c r="F75" s="20"/>
      <c r="G75" s="18"/>
      <c r="H75" s="20"/>
      <c r="I75" s="18"/>
    </row>
    <row r="76" spans="1:10" ht="30" customHeight="1" x14ac:dyDescent="0.3">
      <c r="A76" s="18"/>
      <c r="B76" s="18"/>
      <c r="C76" s="18"/>
      <c r="D76" s="18"/>
      <c r="E76" s="21"/>
      <c r="F76" s="20"/>
      <c r="G76" s="18"/>
      <c r="H76" s="20"/>
      <c r="I76" s="18"/>
    </row>
    <row r="77" spans="1:10" ht="39.950000000000003" customHeight="1" x14ac:dyDescent="0.5">
      <c r="A77" s="49" t="s">
        <v>7</v>
      </c>
      <c r="B77" s="50"/>
      <c r="C77" s="50"/>
      <c r="D77" s="50"/>
      <c r="E77" s="51"/>
      <c r="F77" s="52"/>
      <c r="G77" s="50"/>
      <c r="H77" s="96">
        <f>Tabelle1!$C$1</f>
        <v>2020</v>
      </c>
      <c r="I77" s="96"/>
      <c r="J77" s="16"/>
    </row>
    <row r="78" spans="1:10" x14ac:dyDescent="0.3">
      <c r="A78" s="50"/>
      <c r="B78" s="50"/>
      <c r="C78" s="50"/>
      <c r="D78" s="50"/>
      <c r="E78" s="51"/>
      <c r="F78" s="52"/>
      <c r="G78" s="50"/>
      <c r="H78" s="52"/>
      <c r="I78" s="50"/>
    </row>
    <row r="79" spans="1:10" x14ac:dyDescent="0.3">
      <c r="A79" s="50"/>
      <c r="B79" s="50"/>
      <c r="C79" s="50"/>
      <c r="D79" s="50"/>
      <c r="E79" s="66"/>
      <c r="F79" s="53"/>
      <c r="G79" s="54"/>
      <c r="H79" s="53">
        <v>3</v>
      </c>
      <c r="I79" s="50"/>
    </row>
    <row r="80" spans="1:10" x14ac:dyDescent="0.3">
      <c r="A80" s="50"/>
      <c r="B80" s="50"/>
      <c r="C80" s="50"/>
      <c r="D80" s="50"/>
      <c r="E80" s="67"/>
      <c r="F80" s="53"/>
      <c r="G80" s="55"/>
      <c r="H80" s="53"/>
      <c r="I80" s="50"/>
    </row>
    <row r="81" spans="1:9" x14ac:dyDescent="0.3">
      <c r="A81" s="50"/>
      <c r="B81" s="50"/>
      <c r="C81" s="50"/>
      <c r="D81" s="50"/>
      <c r="E81" s="67"/>
      <c r="F81" s="53">
        <f>DATE(H78,H79+1,1)-DATE(H78,H79,1)</f>
        <v>31</v>
      </c>
      <c r="G81" s="55"/>
      <c r="H81" s="53"/>
      <c r="I81" s="50"/>
    </row>
    <row r="82" spans="1:9" ht="30" customHeight="1" x14ac:dyDescent="0.35">
      <c r="A82" s="98"/>
      <c r="B82" s="98"/>
      <c r="C82" s="98"/>
      <c r="D82" s="18"/>
      <c r="E82" s="56"/>
      <c r="F82" s="97">
        <f>H83</f>
        <v>43891</v>
      </c>
      <c r="G82" s="97"/>
      <c r="H82" s="97"/>
      <c r="I82" s="22"/>
    </row>
    <row r="83" spans="1:9" ht="30" customHeight="1" x14ac:dyDescent="0.3">
      <c r="A83" s="98"/>
      <c r="B83" s="98"/>
      <c r="C83" s="98"/>
      <c r="D83" s="18"/>
      <c r="E83" s="57" t="str">
        <f>IFERROR(IF(WEEKDAY(F83,2)=1,_xlfn.ISOWEEKNUM(H83),""),"")</f>
        <v/>
      </c>
      <c r="F83" s="58">
        <f>H83</f>
        <v>43891</v>
      </c>
      <c r="G83" s="59" t="str">
        <f>IFERROR(INDEX(Tabelle1!$C$3:$C$51,MATCH(H83,Tabelle1!$B$3:$B$51,0)),"")</f>
        <v/>
      </c>
      <c r="H83" s="60">
        <f>DATE(Tabelle2!$C$4,Tabelle2!$K$5,1)</f>
        <v>43891</v>
      </c>
      <c r="I83" s="24"/>
    </row>
    <row r="84" spans="1:9" ht="30" customHeight="1" x14ac:dyDescent="0.3">
      <c r="A84" s="98"/>
      <c r="B84" s="98"/>
      <c r="C84" s="98"/>
      <c r="D84" s="18"/>
      <c r="E84" s="61">
        <f t="shared" ref="E84:E113" si="6">IFERROR(IF(WEEKDAY(F84,2)=1,_xlfn.ISOWEEKNUM(H84),""),"")</f>
        <v>10</v>
      </c>
      <c r="F84" s="62">
        <f t="shared" ref="F84:F113" si="7">H84</f>
        <v>43892</v>
      </c>
      <c r="G84" s="63" t="str">
        <f>IFERROR(INDEX(Tabelle1!$C$3:$C$51,MATCH(H84,Tabelle1!$B$3:$B$51,0)),"")</f>
        <v/>
      </c>
      <c r="H84" s="64">
        <f>IFERROR(IF(MONTH(H83+1)=MONTH(H83),H83+1,""),"")</f>
        <v>43892</v>
      </c>
      <c r="I84" s="24"/>
    </row>
    <row r="85" spans="1:9" ht="30" customHeight="1" x14ac:dyDescent="0.3">
      <c r="A85" s="98"/>
      <c r="B85" s="98"/>
      <c r="C85" s="98"/>
      <c r="D85" s="18"/>
      <c r="E85" s="61" t="str">
        <f t="shared" si="6"/>
        <v/>
      </c>
      <c r="F85" s="62">
        <f t="shared" si="7"/>
        <v>43893</v>
      </c>
      <c r="G85" s="63" t="str">
        <f>IFERROR(INDEX(Tabelle1!$C$3:$C$51,MATCH(H85,Tabelle1!$B$3:$B$51,0)),"")</f>
        <v/>
      </c>
      <c r="H85" s="64">
        <f t="shared" ref="H85:H113" si="8">IFERROR(IF(MONTH(H84+1)=MONTH(H84),H84+1,""),"")</f>
        <v>43893</v>
      </c>
      <c r="I85" s="24"/>
    </row>
    <row r="86" spans="1:9" ht="30" customHeight="1" x14ac:dyDescent="0.3">
      <c r="A86" s="98"/>
      <c r="B86" s="98"/>
      <c r="C86" s="98"/>
      <c r="D86" s="18"/>
      <c r="E86" s="61" t="str">
        <f t="shared" si="6"/>
        <v/>
      </c>
      <c r="F86" s="62">
        <f t="shared" si="7"/>
        <v>43894</v>
      </c>
      <c r="G86" s="63" t="str">
        <f>IFERROR(INDEX(Tabelle1!$C$3:$C$51,MATCH(H86,Tabelle1!$B$3:$B$51,0)),"")</f>
        <v/>
      </c>
      <c r="H86" s="64">
        <f t="shared" si="8"/>
        <v>43894</v>
      </c>
      <c r="I86" s="24"/>
    </row>
    <row r="87" spans="1:9" ht="30" customHeight="1" x14ac:dyDescent="0.3">
      <c r="A87" s="98"/>
      <c r="B87" s="98"/>
      <c r="C87" s="98"/>
      <c r="D87" s="18"/>
      <c r="E87" s="61" t="str">
        <f t="shared" si="6"/>
        <v/>
      </c>
      <c r="F87" s="62">
        <f t="shared" si="7"/>
        <v>43895</v>
      </c>
      <c r="G87" s="63" t="str">
        <f>IFERROR(INDEX(Tabelle1!$C$3:$C$51,MATCH(H87,Tabelle1!$B$3:$B$51,0)),"")</f>
        <v/>
      </c>
      <c r="H87" s="64">
        <f t="shared" si="8"/>
        <v>43895</v>
      </c>
      <c r="I87" s="24"/>
    </row>
    <row r="88" spans="1:9" ht="30" customHeight="1" x14ac:dyDescent="0.3">
      <c r="A88" s="98"/>
      <c r="B88" s="98"/>
      <c r="C88" s="98"/>
      <c r="D88" s="18"/>
      <c r="E88" s="61" t="str">
        <f t="shared" si="6"/>
        <v/>
      </c>
      <c r="F88" s="62">
        <f t="shared" si="7"/>
        <v>43896</v>
      </c>
      <c r="G88" s="63" t="str">
        <f>IFERROR(INDEX(Tabelle1!$C$3:$C$51,MATCH(H88,Tabelle1!$B$3:$B$51,0)),"")</f>
        <v/>
      </c>
      <c r="H88" s="64">
        <f t="shared" si="8"/>
        <v>43896</v>
      </c>
      <c r="I88" s="24"/>
    </row>
    <row r="89" spans="1:9" ht="30" customHeight="1" x14ac:dyDescent="0.3">
      <c r="A89" s="98"/>
      <c r="B89" s="98"/>
      <c r="C89" s="98"/>
      <c r="D89" s="18"/>
      <c r="E89" s="61" t="str">
        <f t="shared" si="6"/>
        <v/>
      </c>
      <c r="F89" s="62">
        <f t="shared" si="7"/>
        <v>43897</v>
      </c>
      <c r="G89" s="63" t="str">
        <f>IFERROR(INDEX(Tabelle1!$C$3:$C$51,MATCH(H89,Tabelle1!$B$3:$B$51,0)),"")</f>
        <v/>
      </c>
      <c r="H89" s="64">
        <f t="shared" si="8"/>
        <v>43897</v>
      </c>
      <c r="I89" s="24"/>
    </row>
    <row r="90" spans="1:9" ht="30" customHeight="1" x14ac:dyDescent="0.3">
      <c r="A90" s="98"/>
      <c r="B90" s="98"/>
      <c r="C90" s="98"/>
      <c r="D90" s="18"/>
      <c r="E90" s="61" t="str">
        <f t="shared" si="6"/>
        <v/>
      </c>
      <c r="F90" s="62">
        <f t="shared" si="7"/>
        <v>43898</v>
      </c>
      <c r="G90" s="63" t="str">
        <f>IFERROR(INDEX(Tabelle1!$C$3:$C$51,MATCH(H90,Tabelle1!$B$3:$B$51,0)),"")</f>
        <v/>
      </c>
      <c r="H90" s="64">
        <f>IFERROR(IF(MONTH(H89+1)=MONTH(H89),H89+1,""),"")</f>
        <v>43898</v>
      </c>
      <c r="I90" s="24"/>
    </row>
    <row r="91" spans="1:9" ht="30" customHeight="1" x14ac:dyDescent="0.3">
      <c r="A91" s="98"/>
      <c r="B91" s="98"/>
      <c r="C91" s="98"/>
      <c r="D91" s="18"/>
      <c r="E91" s="61">
        <f t="shared" si="6"/>
        <v>11</v>
      </c>
      <c r="F91" s="62">
        <f t="shared" si="7"/>
        <v>43899</v>
      </c>
      <c r="G91" s="63" t="str">
        <f>IFERROR(INDEX(Tabelle1!$C$3:$C$51,MATCH(H91,Tabelle1!$B$3:$B$51,0)),"")</f>
        <v/>
      </c>
      <c r="H91" s="64">
        <f t="shared" si="8"/>
        <v>43899</v>
      </c>
      <c r="I91" s="24"/>
    </row>
    <row r="92" spans="1:9" ht="30" customHeight="1" x14ac:dyDescent="0.3">
      <c r="A92" s="98"/>
      <c r="B92" s="98"/>
      <c r="C92" s="98"/>
      <c r="D92" s="18"/>
      <c r="E92" s="61" t="str">
        <f t="shared" si="6"/>
        <v/>
      </c>
      <c r="F92" s="62">
        <f t="shared" si="7"/>
        <v>43900</v>
      </c>
      <c r="G92" s="63" t="str">
        <f>IFERROR(INDEX(Tabelle1!$C$3:$C$51,MATCH(H92,Tabelle1!$B$3:$B$51,0)),"")</f>
        <v/>
      </c>
      <c r="H92" s="64">
        <f t="shared" si="8"/>
        <v>43900</v>
      </c>
      <c r="I92" s="24"/>
    </row>
    <row r="93" spans="1:9" ht="30" customHeight="1" x14ac:dyDescent="0.3">
      <c r="A93" s="98"/>
      <c r="B93" s="98"/>
      <c r="C93" s="98"/>
      <c r="D93" s="18"/>
      <c r="E93" s="61" t="str">
        <f t="shared" si="6"/>
        <v/>
      </c>
      <c r="F93" s="62">
        <f t="shared" si="7"/>
        <v>43901</v>
      </c>
      <c r="G93" s="63" t="str">
        <f>IFERROR(INDEX(Tabelle1!$C$3:$C$51,MATCH(H93,Tabelle1!$B$3:$B$51,0)),"")</f>
        <v/>
      </c>
      <c r="H93" s="64">
        <f t="shared" si="8"/>
        <v>43901</v>
      </c>
      <c r="I93" s="24"/>
    </row>
    <row r="94" spans="1:9" ht="30" customHeight="1" x14ac:dyDescent="0.3">
      <c r="A94" s="18"/>
      <c r="B94" s="26" t="s">
        <v>53</v>
      </c>
      <c r="C94" s="23"/>
      <c r="D94" s="18"/>
      <c r="E94" s="61" t="str">
        <f t="shared" si="6"/>
        <v/>
      </c>
      <c r="F94" s="62">
        <f t="shared" si="7"/>
        <v>43902</v>
      </c>
      <c r="G94" s="63" t="str">
        <f>IFERROR(INDEX(Tabelle1!$C$3:$C$51,MATCH(H94,Tabelle1!$B$3:$B$51,0)),"")</f>
        <v/>
      </c>
      <c r="H94" s="64">
        <f t="shared" si="8"/>
        <v>43902</v>
      </c>
      <c r="I94" s="24"/>
    </row>
    <row r="95" spans="1:9" ht="30" customHeight="1" x14ac:dyDescent="0.3">
      <c r="A95" s="23"/>
      <c r="B95" s="23"/>
      <c r="C95" s="23"/>
      <c r="D95" s="18"/>
      <c r="E95" s="61" t="str">
        <f t="shared" si="6"/>
        <v/>
      </c>
      <c r="F95" s="62">
        <f t="shared" si="7"/>
        <v>43903</v>
      </c>
      <c r="G95" s="63" t="str">
        <f>IFERROR(INDEX(Tabelle1!$C$3:$C$51,MATCH(H95,Tabelle1!$B$3:$B$51,0)),"")</f>
        <v/>
      </c>
      <c r="H95" s="64">
        <f t="shared" si="8"/>
        <v>43903</v>
      </c>
      <c r="I95" s="24"/>
    </row>
    <row r="96" spans="1:9" ht="30" customHeight="1" x14ac:dyDescent="0.3">
      <c r="A96" s="23"/>
      <c r="B96" s="23"/>
      <c r="C96" s="23"/>
      <c r="D96" s="18"/>
      <c r="E96" s="61" t="str">
        <f t="shared" si="6"/>
        <v/>
      </c>
      <c r="F96" s="62">
        <f t="shared" si="7"/>
        <v>43904</v>
      </c>
      <c r="G96" s="63" t="str">
        <f>IFERROR(INDEX(Tabelle1!$C$3:$C$51,MATCH(H96,Tabelle1!$B$3:$B$51,0)),"")</f>
        <v/>
      </c>
      <c r="H96" s="64">
        <f t="shared" si="8"/>
        <v>43904</v>
      </c>
      <c r="I96" s="24"/>
    </row>
    <row r="97" spans="1:9" ht="30" customHeight="1" x14ac:dyDescent="0.3">
      <c r="A97" s="23"/>
      <c r="B97" s="23"/>
      <c r="C97" s="23"/>
      <c r="D97" s="18"/>
      <c r="E97" s="61" t="str">
        <f t="shared" si="6"/>
        <v/>
      </c>
      <c r="F97" s="62">
        <f t="shared" si="7"/>
        <v>43905</v>
      </c>
      <c r="G97" s="63" t="str">
        <f>IFERROR(INDEX(Tabelle1!$C$3:$C$51,MATCH(H97,Tabelle1!$B$3:$B$51,0)),"")</f>
        <v/>
      </c>
      <c r="H97" s="64">
        <f t="shared" si="8"/>
        <v>43905</v>
      </c>
      <c r="I97" s="24"/>
    </row>
    <row r="98" spans="1:9" ht="30" customHeight="1" x14ac:dyDescent="0.3">
      <c r="A98" s="23"/>
      <c r="B98" s="23"/>
      <c r="C98" s="23"/>
      <c r="D98" s="18"/>
      <c r="E98" s="61">
        <f t="shared" si="6"/>
        <v>12</v>
      </c>
      <c r="F98" s="62">
        <f t="shared" si="7"/>
        <v>43906</v>
      </c>
      <c r="G98" s="63" t="str">
        <f>IFERROR(INDEX(Tabelle1!$C$3:$C$51,MATCH(H98,Tabelle1!$B$3:$B$51,0)),"")</f>
        <v/>
      </c>
      <c r="H98" s="64">
        <f t="shared" si="8"/>
        <v>43906</v>
      </c>
      <c r="I98" s="24"/>
    </row>
    <row r="99" spans="1:9" ht="30" customHeight="1" x14ac:dyDescent="0.3">
      <c r="A99" s="18"/>
      <c r="B99" s="18"/>
      <c r="C99" s="18"/>
      <c r="D99" s="18"/>
      <c r="E99" s="61" t="str">
        <f t="shared" si="6"/>
        <v/>
      </c>
      <c r="F99" s="62">
        <f t="shared" si="7"/>
        <v>43907</v>
      </c>
      <c r="G99" s="63" t="str">
        <f>IFERROR(INDEX(Tabelle1!$C$3:$C$51,MATCH(H99,Tabelle1!$B$3:$B$51,0)),"")</f>
        <v/>
      </c>
      <c r="H99" s="64">
        <f t="shared" si="8"/>
        <v>43907</v>
      </c>
      <c r="I99" s="24"/>
    </row>
    <row r="100" spans="1:9" ht="30" customHeight="1" x14ac:dyDescent="0.3">
      <c r="A100" s="18"/>
      <c r="B100" s="18"/>
      <c r="C100" s="18"/>
      <c r="D100" s="18"/>
      <c r="E100" s="61" t="str">
        <f t="shared" si="6"/>
        <v/>
      </c>
      <c r="F100" s="62">
        <f t="shared" si="7"/>
        <v>43908</v>
      </c>
      <c r="G100" s="63" t="str">
        <f>IFERROR(INDEX(Tabelle1!$C$3:$C$51,MATCH(H100,Tabelle1!$B$3:$B$51,0)),"")</f>
        <v/>
      </c>
      <c r="H100" s="64">
        <f t="shared" si="8"/>
        <v>43908</v>
      </c>
      <c r="I100" s="24"/>
    </row>
    <row r="101" spans="1:9" ht="30" customHeight="1" x14ac:dyDescent="0.3">
      <c r="A101" s="18"/>
      <c r="B101" s="18"/>
      <c r="C101" s="18"/>
      <c r="D101" s="18"/>
      <c r="E101" s="61" t="str">
        <f t="shared" si="6"/>
        <v/>
      </c>
      <c r="F101" s="62">
        <f t="shared" si="7"/>
        <v>43909</v>
      </c>
      <c r="G101" s="63" t="str">
        <f>IFERROR(INDEX(Tabelle1!$C$3:$C$51,MATCH(H101,Tabelle1!$B$3:$B$51,0)),"")</f>
        <v/>
      </c>
      <c r="H101" s="64">
        <f t="shared" si="8"/>
        <v>43909</v>
      </c>
      <c r="I101" s="24"/>
    </row>
    <row r="102" spans="1:9" ht="30" customHeight="1" x14ac:dyDescent="0.3">
      <c r="A102" s="18"/>
      <c r="B102" s="18"/>
      <c r="C102" s="18"/>
      <c r="D102" s="18"/>
      <c r="E102" s="61" t="str">
        <f t="shared" si="6"/>
        <v/>
      </c>
      <c r="F102" s="62">
        <f t="shared" si="7"/>
        <v>43910</v>
      </c>
      <c r="G102" s="63" t="str">
        <f>IFERROR(INDEX(Tabelle1!$C$3:$C$51,MATCH(H102,Tabelle1!$B$3:$B$51,0)),"")</f>
        <v/>
      </c>
      <c r="H102" s="64">
        <f t="shared" si="8"/>
        <v>43910</v>
      </c>
      <c r="I102" s="24"/>
    </row>
    <row r="103" spans="1:9" ht="30" customHeight="1" x14ac:dyDescent="0.3">
      <c r="A103" s="18"/>
      <c r="B103" s="18"/>
      <c r="C103" s="18"/>
      <c r="D103" s="18"/>
      <c r="E103" s="61" t="str">
        <f t="shared" si="6"/>
        <v/>
      </c>
      <c r="F103" s="62">
        <f t="shared" si="7"/>
        <v>43911</v>
      </c>
      <c r="G103" s="63" t="str">
        <f>IFERROR(INDEX(Tabelle1!$C$3:$C$51,MATCH(H103,Tabelle1!$B$3:$B$51,0)),"")</f>
        <v/>
      </c>
      <c r="H103" s="64">
        <f t="shared" si="8"/>
        <v>43911</v>
      </c>
      <c r="I103" s="24"/>
    </row>
    <row r="104" spans="1:9" ht="30" customHeight="1" x14ac:dyDescent="0.3">
      <c r="A104" s="40" t="s">
        <v>54</v>
      </c>
      <c r="B104" s="41"/>
      <c r="C104" s="42"/>
      <c r="D104" s="18"/>
      <c r="E104" s="61" t="str">
        <f t="shared" si="6"/>
        <v/>
      </c>
      <c r="F104" s="62">
        <f t="shared" si="7"/>
        <v>43912</v>
      </c>
      <c r="G104" s="63" t="str">
        <f>IFERROR(INDEX(Tabelle1!$C$3:$C$51,MATCH(H104,Tabelle1!$B$3:$B$51,0)),"")</f>
        <v/>
      </c>
      <c r="H104" s="64">
        <f t="shared" si="8"/>
        <v>43912</v>
      </c>
      <c r="I104" s="24"/>
    </row>
    <row r="105" spans="1:9" ht="30" customHeight="1" x14ac:dyDescent="0.3">
      <c r="A105" s="43"/>
      <c r="B105" s="44"/>
      <c r="C105" s="45"/>
      <c r="D105" s="18"/>
      <c r="E105" s="61">
        <f t="shared" si="6"/>
        <v>13</v>
      </c>
      <c r="F105" s="62">
        <f t="shared" si="7"/>
        <v>43913</v>
      </c>
      <c r="G105" s="63" t="str">
        <f>IFERROR(INDEX(Tabelle1!$C$3:$C$51,MATCH(H105,Tabelle1!$B$3:$B$51,0)),"")</f>
        <v/>
      </c>
      <c r="H105" s="64">
        <f t="shared" si="8"/>
        <v>43913</v>
      </c>
      <c r="I105" s="24"/>
    </row>
    <row r="106" spans="1:9" ht="30" customHeight="1" x14ac:dyDescent="0.3">
      <c r="A106" s="43"/>
      <c r="B106" s="44"/>
      <c r="C106" s="45"/>
      <c r="D106" s="18"/>
      <c r="E106" s="61" t="str">
        <f t="shared" si="6"/>
        <v/>
      </c>
      <c r="F106" s="62">
        <f t="shared" si="7"/>
        <v>43914</v>
      </c>
      <c r="G106" s="63" t="str">
        <f>IFERROR(INDEX(Tabelle1!$C$3:$C$51,MATCH(H106,Tabelle1!$B$3:$B$51,0)),"")</f>
        <v/>
      </c>
      <c r="H106" s="64">
        <f t="shared" si="8"/>
        <v>43914</v>
      </c>
      <c r="I106" s="24"/>
    </row>
    <row r="107" spans="1:9" ht="30" customHeight="1" x14ac:dyDescent="0.3">
      <c r="A107" s="43"/>
      <c r="B107" s="44"/>
      <c r="C107" s="45"/>
      <c r="D107" s="18"/>
      <c r="E107" s="61" t="str">
        <f t="shared" si="6"/>
        <v/>
      </c>
      <c r="F107" s="62">
        <f t="shared" si="7"/>
        <v>43915</v>
      </c>
      <c r="G107" s="63" t="str">
        <f>IFERROR(INDEX(Tabelle1!$C$3:$C$51,MATCH(H107,Tabelle1!$B$3:$B$51,0)),"")</f>
        <v/>
      </c>
      <c r="H107" s="64">
        <f t="shared" si="8"/>
        <v>43915</v>
      </c>
      <c r="I107" s="24"/>
    </row>
    <row r="108" spans="1:9" ht="30" customHeight="1" x14ac:dyDescent="0.3">
      <c r="A108" s="43"/>
      <c r="B108" s="44"/>
      <c r="C108" s="45"/>
      <c r="D108" s="18"/>
      <c r="E108" s="61" t="str">
        <f t="shared" si="6"/>
        <v/>
      </c>
      <c r="F108" s="62">
        <f t="shared" si="7"/>
        <v>43916</v>
      </c>
      <c r="G108" s="63" t="str">
        <f>IFERROR(INDEX(Tabelle1!$C$3:$C$51,MATCH(H108,Tabelle1!$B$3:$B$51,0)),"")</f>
        <v/>
      </c>
      <c r="H108" s="64">
        <f t="shared" si="8"/>
        <v>43916</v>
      </c>
      <c r="I108" s="24"/>
    </row>
    <row r="109" spans="1:9" ht="30" customHeight="1" x14ac:dyDescent="0.3">
      <c r="A109" s="43"/>
      <c r="B109" s="44"/>
      <c r="C109" s="45"/>
      <c r="D109" s="18"/>
      <c r="E109" s="61" t="str">
        <f t="shared" si="6"/>
        <v/>
      </c>
      <c r="F109" s="62">
        <f t="shared" si="7"/>
        <v>43917</v>
      </c>
      <c r="G109" s="63" t="str">
        <f>IFERROR(INDEX(Tabelle1!$C$3:$C$51,MATCH(H109,Tabelle1!$B$3:$B$51,0)),"")</f>
        <v/>
      </c>
      <c r="H109" s="64">
        <f t="shared" si="8"/>
        <v>43917</v>
      </c>
      <c r="I109" s="24"/>
    </row>
    <row r="110" spans="1:9" ht="30" customHeight="1" x14ac:dyDescent="0.3">
      <c r="A110" s="43"/>
      <c r="B110" s="44"/>
      <c r="C110" s="45"/>
      <c r="D110" s="18"/>
      <c r="E110" s="61" t="str">
        <f t="shared" si="6"/>
        <v/>
      </c>
      <c r="F110" s="62">
        <f t="shared" si="7"/>
        <v>43918</v>
      </c>
      <c r="G110" s="63" t="str">
        <f>IFERROR(INDEX(Tabelle1!$C$3:$C$51,MATCH(H110,Tabelle1!$B$3:$B$51,0)),"")</f>
        <v/>
      </c>
      <c r="H110" s="64">
        <f t="shared" si="8"/>
        <v>43918</v>
      </c>
      <c r="I110" s="24"/>
    </row>
    <row r="111" spans="1:9" ht="30" customHeight="1" x14ac:dyDescent="0.3">
      <c r="A111" s="43"/>
      <c r="B111" s="44"/>
      <c r="C111" s="45"/>
      <c r="D111" s="18"/>
      <c r="E111" s="61" t="str">
        <f t="shared" si="6"/>
        <v/>
      </c>
      <c r="F111" s="62">
        <f t="shared" si="7"/>
        <v>43919</v>
      </c>
      <c r="G111" s="63" t="str">
        <f>IFERROR(INDEX(Tabelle1!$C$3:$C$51,MATCH(H111,Tabelle1!$B$3:$B$51,0)),"")</f>
        <v/>
      </c>
      <c r="H111" s="64">
        <f t="shared" si="8"/>
        <v>43919</v>
      </c>
      <c r="I111" s="24"/>
    </row>
    <row r="112" spans="1:9" ht="30" customHeight="1" x14ac:dyDescent="0.3">
      <c r="A112" s="43"/>
      <c r="B112" s="44"/>
      <c r="C112" s="45"/>
      <c r="D112" s="18"/>
      <c r="E112" s="61">
        <f t="shared" si="6"/>
        <v>14</v>
      </c>
      <c r="F112" s="62">
        <f t="shared" si="7"/>
        <v>43920</v>
      </c>
      <c r="G112" s="63" t="str">
        <f>IFERROR(INDEX(Tabelle1!$C$3:$C$51,MATCH(H112,Tabelle1!$B$3:$B$51,0)),"")</f>
        <v/>
      </c>
      <c r="H112" s="64">
        <f t="shared" si="8"/>
        <v>43920</v>
      </c>
      <c r="I112" s="24"/>
    </row>
    <row r="113" spans="1:10" ht="30" customHeight="1" x14ac:dyDescent="0.3">
      <c r="A113" s="46"/>
      <c r="B113" s="47"/>
      <c r="C113" s="48"/>
      <c r="D113" s="18"/>
      <c r="E113" s="61" t="str">
        <f t="shared" si="6"/>
        <v/>
      </c>
      <c r="F113" s="62">
        <f t="shared" si="7"/>
        <v>43921</v>
      </c>
      <c r="G113" s="63" t="str">
        <f>IFERROR(INDEX(Tabelle1!$C$3:$C$51,MATCH(H113,Tabelle1!$B$3:$B$51,0)),"")</f>
        <v/>
      </c>
      <c r="H113" s="64">
        <f t="shared" si="8"/>
        <v>43921</v>
      </c>
      <c r="I113" s="24"/>
    </row>
    <row r="114" spans="1:10" ht="30" customHeight="1" x14ac:dyDescent="0.3">
      <c r="A114" s="18"/>
      <c r="B114" s="18"/>
      <c r="C114" s="18"/>
      <c r="D114" s="18"/>
      <c r="E114" s="21"/>
      <c r="F114" s="20"/>
      <c r="G114" s="18"/>
      <c r="H114" s="20"/>
      <c r="I114" s="18"/>
    </row>
    <row r="115" spans="1:10" ht="39.950000000000003" customHeight="1" x14ac:dyDescent="0.5">
      <c r="A115" s="49" t="s">
        <v>7</v>
      </c>
      <c r="B115" s="50"/>
      <c r="C115" s="50"/>
      <c r="D115" s="50"/>
      <c r="E115" s="51"/>
      <c r="F115" s="52"/>
      <c r="G115" s="50"/>
      <c r="H115" s="96">
        <f>Tabelle1!$C$1</f>
        <v>2020</v>
      </c>
      <c r="I115" s="96"/>
      <c r="J115" s="16"/>
    </row>
    <row r="116" spans="1:10" x14ac:dyDescent="0.3">
      <c r="A116" s="50"/>
      <c r="B116" s="50"/>
      <c r="C116" s="50"/>
      <c r="D116" s="50"/>
      <c r="E116" s="51"/>
      <c r="F116" s="52"/>
      <c r="G116" s="50"/>
      <c r="H116" s="52"/>
      <c r="I116" s="50"/>
    </row>
    <row r="117" spans="1:10" x14ac:dyDescent="0.3">
      <c r="A117" s="50"/>
      <c r="B117" s="50"/>
      <c r="C117" s="50"/>
      <c r="D117" s="50"/>
      <c r="E117" s="66"/>
      <c r="F117" s="53"/>
      <c r="G117" s="54"/>
      <c r="H117" s="53">
        <v>4</v>
      </c>
      <c r="I117" s="50"/>
    </row>
    <row r="118" spans="1:10" x14ac:dyDescent="0.3">
      <c r="A118" s="50"/>
      <c r="B118" s="50"/>
      <c r="C118" s="50"/>
      <c r="D118" s="50"/>
      <c r="E118" s="67"/>
      <c r="F118" s="53"/>
      <c r="G118" s="55"/>
      <c r="H118" s="53"/>
      <c r="I118" s="50"/>
    </row>
    <row r="119" spans="1:10" x14ac:dyDescent="0.3">
      <c r="A119" s="50"/>
      <c r="B119" s="50"/>
      <c r="C119" s="50"/>
      <c r="D119" s="50"/>
      <c r="E119" s="67"/>
      <c r="F119" s="53">
        <f>DATE(H116,H117+1,1)-DATE(H116,H117,1)</f>
        <v>30</v>
      </c>
      <c r="G119" s="55"/>
      <c r="H119" s="53"/>
      <c r="I119" s="50"/>
    </row>
    <row r="120" spans="1:10" ht="30" customHeight="1" x14ac:dyDescent="0.35">
      <c r="A120" s="98"/>
      <c r="B120" s="98"/>
      <c r="C120" s="98"/>
      <c r="D120" s="18"/>
      <c r="E120" s="56"/>
      <c r="F120" s="97">
        <f>H121</f>
        <v>43922</v>
      </c>
      <c r="G120" s="97"/>
      <c r="H120" s="97"/>
      <c r="I120" s="22"/>
    </row>
    <row r="121" spans="1:10" ht="30" customHeight="1" x14ac:dyDescent="0.3">
      <c r="A121" s="98"/>
      <c r="B121" s="98"/>
      <c r="C121" s="98"/>
      <c r="D121" s="18"/>
      <c r="E121" s="57" t="str">
        <f>IFERROR(IF(WEEKDAY(F121,2)=1,_xlfn.ISOWEEKNUM(H121),""),"")</f>
        <v/>
      </c>
      <c r="F121" s="58">
        <f>H121</f>
        <v>43922</v>
      </c>
      <c r="G121" s="59" t="str">
        <f>IFERROR(INDEX(Tabelle1!$C$3:$C$51,MATCH(H121,Tabelle1!$B$3:$B$51,0)),"")</f>
        <v/>
      </c>
      <c r="H121" s="60">
        <f>DATE(Tabelle2!$C$4,Tabelle2!$O$5,1)</f>
        <v>43922</v>
      </c>
      <c r="I121" s="24"/>
    </row>
    <row r="122" spans="1:10" ht="30" customHeight="1" x14ac:dyDescent="0.3">
      <c r="A122" s="98"/>
      <c r="B122" s="98"/>
      <c r="C122" s="98"/>
      <c r="D122" s="18"/>
      <c r="E122" s="61" t="str">
        <f t="shared" ref="E122:E150" si="9">IFERROR(IF(WEEKDAY(F122,2)=1,_xlfn.ISOWEEKNUM(H122),""),"")</f>
        <v/>
      </c>
      <c r="F122" s="62">
        <f t="shared" ref="F122:F150" si="10">H122</f>
        <v>43923</v>
      </c>
      <c r="G122" s="63" t="str">
        <f>IFERROR(INDEX(Tabelle1!$C$3:$C$51,MATCH(H122,Tabelle1!$B$3:$B$51,0)),"")</f>
        <v/>
      </c>
      <c r="H122" s="64">
        <f>IFERROR(IF(MONTH(H121+1)=MONTH(H121),H121+1,""),"")</f>
        <v>43923</v>
      </c>
      <c r="I122" s="24"/>
    </row>
    <row r="123" spans="1:10" ht="30" customHeight="1" x14ac:dyDescent="0.3">
      <c r="A123" s="98"/>
      <c r="B123" s="98"/>
      <c r="C123" s="98"/>
      <c r="D123" s="18"/>
      <c r="E123" s="61" t="str">
        <f t="shared" si="9"/>
        <v/>
      </c>
      <c r="F123" s="62">
        <f t="shared" si="10"/>
        <v>43924</v>
      </c>
      <c r="G123" s="63" t="str">
        <f>IFERROR(INDEX(Tabelle1!$C$3:$C$51,MATCH(H123,Tabelle1!$B$3:$B$51,0)),"")</f>
        <v/>
      </c>
      <c r="H123" s="64">
        <f t="shared" ref="H123:H150" si="11">IFERROR(IF(MONTH(H122+1)=MONTH(H122),H122+1,""),"")</f>
        <v>43924</v>
      </c>
      <c r="I123" s="24"/>
    </row>
    <row r="124" spans="1:10" ht="30" customHeight="1" x14ac:dyDescent="0.3">
      <c r="A124" s="98"/>
      <c r="B124" s="98"/>
      <c r="C124" s="98"/>
      <c r="D124" s="18"/>
      <c r="E124" s="61" t="str">
        <f t="shared" si="9"/>
        <v/>
      </c>
      <c r="F124" s="62">
        <f t="shared" si="10"/>
        <v>43925</v>
      </c>
      <c r="G124" s="63" t="str">
        <f>IFERROR(INDEX(Tabelle1!$C$3:$C$51,MATCH(H124,Tabelle1!$B$3:$B$51,0)),"")</f>
        <v/>
      </c>
      <c r="H124" s="64">
        <f t="shared" si="11"/>
        <v>43925</v>
      </c>
      <c r="I124" s="24"/>
    </row>
    <row r="125" spans="1:10" ht="30" customHeight="1" x14ac:dyDescent="0.3">
      <c r="A125" s="98"/>
      <c r="B125" s="98"/>
      <c r="C125" s="98"/>
      <c r="D125" s="18"/>
      <c r="E125" s="61" t="str">
        <f t="shared" si="9"/>
        <v/>
      </c>
      <c r="F125" s="62">
        <f t="shared" si="10"/>
        <v>43926</v>
      </c>
      <c r="G125" s="63" t="str">
        <f>IFERROR(INDEX(Tabelle1!$C$3:$C$51,MATCH(H125,Tabelle1!$B$3:$B$51,0)),"")</f>
        <v/>
      </c>
      <c r="H125" s="64">
        <f t="shared" si="11"/>
        <v>43926</v>
      </c>
      <c r="I125" s="24"/>
    </row>
    <row r="126" spans="1:10" ht="30" customHeight="1" x14ac:dyDescent="0.3">
      <c r="A126" s="98"/>
      <c r="B126" s="98"/>
      <c r="C126" s="98"/>
      <c r="D126" s="18"/>
      <c r="E126" s="61">
        <f t="shared" si="9"/>
        <v>15</v>
      </c>
      <c r="F126" s="62">
        <f t="shared" si="10"/>
        <v>43927</v>
      </c>
      <c r="G126" s="63" t="str">
        <f>IFERROR(INDEX(Tabelle1!$C$3:$C$51,MATCH(H126,Tabelle1!$B$3:$B$51,0)),"")</f>
        <v/>
      </c>
      <c r="H126" s="64">
        <f t="shared" si="11"/>
        <v>43927</v>
      </c>
      <c r="I126" s="24"/>
    </row>
    <row r="127" spans="1:10" ht="30" customHeight="1" x14ac:dyDescent="0.3">
      <c r="A127" s="98"/>
      <c r="B127" s="98"/>
      <c r="C127" s="98"/>
      <c r="D127" s="18"/>
      <c r="E127" s="61" t="str">
        <f t="shared" si="9"/>
        <v/>
      </c>
      <c r="F127" s="62">
        <f t="shared" si="10"/>
        <v>43928</v>
      </c>
      <c r="G127" s="63" t="str">
        <f>IFERROR(INDEX(Tabelle1!$C$3:$C$51,MATCH(H127,Tabelle1!$B$3:$B$51,0)),"")</f>
        <v/>
      </c>
      <c r="H127" s="64">
        <f t="shared" si="11"/>
        <v>43928</v>
      </c>
      <c r="I127" s="24"/>
    </row>
    <row r="128" spans="1:10" ht="30" customHeight="1" x14ac:dyDescent="0.3">
      <c r="A128" s="98"/>
      <c r="B128" s="98"/>
      <c r="C128" s="98"/>
      <c r="D128" s="18"/>
      <c r="E128" s="61" t="str">
        <f t="shared" si="9"/>
        <v/>
      </c>
      <c r="F128" s="62">
        <f t="shared" si="10"/>
        <v>43929</v>
      </c>
      <c r="G128" s="63" t="str">
        <f>IFERROR(INDEX(Tabelle1!$C$3:$C$51,MATCH(H128,Tabelle1!$B$3:$B$51,0)),"")</f>
        <v/>
      </c>
      <c r="H128" s="64">
        <f>IFERROR(IF(MONTH(H127+1)=MONTH(H127),H127+1,""),"")</f>
        <v>43929</v>
      </c>
      <c r="I128" s="24"/>
    </row>
    <row r="129" spans="1:9" ht="30" customHeight="1" x14ac:dyDescent="0.3">
      <c r="A129" s="98"/>
      <c r="B129" s="98"/>
      <c r="C129" s="98"/>
      <c r="D129" s="18"/>
      <c r="E129" s="61" t="str">
        <f t="shared" si="9"/>
        <v/>
      </c>
      <c r="F129" s="62">
        <f t="shared" si="10"/>
        <v>43930</v>
      </c>
      <c r="G129" s="63" t="str">
        <f>IFERROR(INDEX(Tabelle1!$C$3:$C$51,MATCH(H129,Tabelle1!$B$3:$B$51,0)),"")</f>
        <v/>
      </c>
      <c r="H129" s="64">
        <f t="shared" si="11"/>
        <v>43930</v>
      </c>
      <c r="I129" s="24"/>
    </row>
    <row r="130" spans="1:9" ht="30" customHeight="1" x14ac:dyDescent="0.3">
      <c r="A130" s="98"/>
      <c r="B130" s="98"/>
      <c r="C130" s="98"/>
      <c r="D130" s="18"/>
      <c r="E130" s="61" t="str">
        <f t="shared" si="9"/>
        <v/>
      </c>
      <c r="F130" s="62">
        <f t="shared" si="10"/>
        <v>43931</v>
      </c>
      <c r="G130" s="63" t="str">
        <f>IFERROR(INDEX(Tabelle1!$C$3:$C$51,MATCH(H130,Tabelle1!$B$3:$B$51,0)),"")</f>
        <v xml:space="preserve"> Karfreitag</v>
      </c>
      <c r="H130" s="64">
        <f t="shared" si="11"/>
        <v>43931</v>
      </c>
      <c r="I130" s="24"/>
    </row>
    <row r="131" spans="1:9" ht="30" customHeight="1" x14ac:dyDescent="0.3">
      <c r="A131" s="98"/>
      <c r="B131" s="98"/>
      <c r="C131" s="98"/>
      <c r="D131" s="18"/>
      <c r="E131" s="61" t="str">
        <f t="shared" si="9"/>
        <v/>
      </c>
      <c r="F131" s="62">
        <f t="shared" si="10"/>
        <v>43932</v>
      </c>
      <c r="G131" s="63" t="str">
        <f>IFERROR(INDEX(Tabelle1!$C$3:$C$51,MATCH(H131,Tabelle1!$B$3:$B$51,0)),"")</f>
        <v/>
      </c>
      <c r="H131" s="64">
        <f t="shared" si="11"/>
        <v>43932</v>
      </c>
      <c r="I131" s="24"/>
    </row>
    <row r="132" spans="1:9" ht="30" customHeight="1" x14ac:dyDescent="0.3">
      <c r="A132" s="18"/>
      <c r="B132" s="26" t="s">
        <v>53</v>
      </c>
      <c r="C132" s="23"/>
      <c r="D132" s="18"/>
      <c r="E132" s="61" t="str">
        <f t="shared" si="9"/>
        <v/>
      </c>
      <c r="F132" s="62">
        <f t="shared" si="10"/>
        <v>43933</v>
      </c>
      <c r="G132" s="63" t="str">
        <f>IFERROR(INDEX(Tabelle1!$C$3:$C$51,MATCH(H132,Tabelle1!$B$3:$B$51,0)),"")</f>
        <v xml:space="preserve"> Ostersonntag</v>
      </c>
      <c r="H132" s="64">
        <f t="shared" si="11"/>
        <v>43933</v>
      </c>
      <c r="I132" s="24"/>
    </row>
    <row r="133" spans="1:9" ht="30" customHeight="1" x14ac:dyDescent="0.3">
      <c r="A133" s="23"/>
      <c r="B133" s="23"/>
      <c r="C133" s="23"/>
      <c r="D133" s="18"/>
      <c r="E133" s="61">
        <f t="shared" si="9"/>
        <v>16</v>
      </c>
      <c r="F133" s="62">
        <f t="shared" si="10"/>
        <v>43934</v>
      </c>
      <c r="G133" s="63" t="str">
        <f>IFERROR(INDEX(Tabelle1!$C$3:$C$51,MATCH(H133,Tabelle1!$B$3:$B$51,0)),"")</f>
        <v xml:space="preserve"> Ostermontag</v>
      </c>
      <c r="H133" s="64">
        <f t="shared" si="11"/>
        <v>43934</v>
      </c>
      <c r="I133" s="24"/>
    </row>
    <row r="134" spans="1:9" ht="30" customHeight="1" x14ac:dyDescent="0.3">
      <c r="A134" s="23"/>
      <c r="B134" s="23"/>
      <c r="C134" s="23"/>
      <c r="D134" s="18"/>
      <c r="E134" s="61" t="str">
        <f t="shared" si="9"/>
        <v/>
      </c>
      <c r="F134" s="62">
        <f t="shared" si="10"/>
        <v>43935</v>
      </c>
      <c r="G134" s="63" t="str">
        <f>IFERROR(INDEX(Tabelle1!$C$3:$C$51,MATCH(H134,Tabelle1!$B$3:$B$51,0)),"")</f>
        <v/>
      </c>
      <c r="H134" s="64">
        <f t="shared" si="11"/>
        <v>43935</v>
      </c>
      <c r="I134" s="24"/>
    </row>
    <row r="135" spans="1:9" ht="30" customHeight="1" x14ac:dyDescent="0.3">
      <c r="A135" s="23"/>
      <c r="B135" s="23"/>
      <c r="C135" s="23"/>
      <c r="D135" s="18"/>
      <c r="E135" s="61" t="str">
        <f t="shared" si="9"/>
        <v/>
      </c>
      <c r="F135" s="62">
        <f t="shared" si="10"/>
        <v>43936</v>
      </c>
      <c r="G135" s="63" t="str">
        <f>IFERROR(INDEX(Tabelle1!$C$3:$C$51,MATCH(H135,Tabelle1!$B$3:$B$51,0)),"")</f>
        <v/>
      </c>
      <c r="H135" s="64">
        <f t="shared" si="11"/>
        <v>43936</v>
      </c>
      <c r="I135" s="24"/>
    </row>
    <row r="136" spans="1:9" ht="30" customHeight="1" x14ac:dyDescent="0.3">
      <c r="A136" s="23"/>
      <c r="B136" s="23"/>
      <c r="C136" s="23"/>
      <c r="D136" s="18"/>
      <c r="E136" s="61" t="str">
        <f t="shared" si="9"/>
        <v/>
      </c>
      <c r="F136" s="62">
        <f t="shared" si="10"/>
        <v>43937</v>
      </c>
      <c r="G136" s="63" t="str">
        <f>IFERROR(INDEX(Tabelle1!$C$3:$C$51,MATCH(H136,Tabelle1!$B$3:$B$51,0)),"")</f>
        <v/>
      </c>
      <c r="H136" s="64">
        <f t="shared" si="11"/>
        <v>43937</v>
      </c>
      <c r="I136" s="24"/>
    </row>
    <row r="137" spans="1:9" ht="30" customHeight="1" x14ac:dyDescent="0.3">
      <c r="A137" s="18"/>
      <c r="B137" s="18"/>
      <c r="C137" s="18"/>
      <c r="D137" s="18"/>
      <c r="E137" s="61" t="str">
        <f t="shared" si="9"/>
        <v/>
      </c>
      <c r="F137" s="62">
        <f t="shared" si="10"/>
        <v>43938</v>
      </c>
      <c r="G137" s="63" t="str">
        <f>IFERROR(INDEX(Tabelle1!$C$3:$C$51,MATCH(H137,Tabelle1!$B$3:$B$51,0)),"")</f>
        <v/>
      </c>
      <c r="H137" s="64">
        <f t="shared" si="11"/>
        <v>43938</v>
      </c>
      <c r="I137" s="24"/>
    </row>
    <row r="138" spans="1:9" ht="30" customHeight="1" x14ac:dyDescent="0.3">
      <c r="A138" s="18"/>
      <c r="B138" s="18"/>
      <c r="C138" s="18"/>
      <c r="D138" s="18"/>
      <c r="E138" s="61" t="str">
        <f t="shared" si="9"/>
        <v/>
      </c>
      <c r="F138" s="62">
        <f t="shared" si="10"/>
        <v>43939</v>
      </c>
      <c r="G138" s="63" t="str">
        <f>IFERROR(INDEX(Tabelle1!$C$3:$C$51,MATCH(H138,Tabelle1!$B$3:$B$51,0)),"")</f>
        <v/>
      </c>
      <c r="H138" s="64">
        <f t="shared" si="11"/>
        <v>43939</v>
      </c>
      <c r="I138" s="24"/>
    </row>
    <row r="139" spans="1:9" ht="30" customHeight="1" x14ac:dyDescent="0.3">
      <c r="A139" s="18"/>
      <c r="B139" s="18"/>
      <c r="C139" s="18"/>
      <c r="D139" s="18"/>
      <c r="E139" s="61" t="str">
        <f t="shared" si="9"/>
        <v/>
      </c>
      <c r="F139" s="62">
        <f t="shared" si="10"/>
        <v>43940</v>
      </c>
      <c r="G139" s="63" t="str">
        <f>IFERROR(INDEX(Tabelle1!$C$3:$C$51,MATCH(H139,Tabelle1!$B$3:$B$51,0)),"")</f>
        <v/>
      </c>
      <c r="H139" s="64">
        <f t="shared" si="11"/>
        <v>43940</v>
      </c>
      <c r="I139" s="24"/>
    </row>
    <row r="140" spans="1:9" ht="30" customHeight="1" x14ac:dyDescent="0.3">
      <c r="A140" s="18"/>
      <c r="B140" s="18"/>
      <c r="C140" s="18"/>
      <c r="D140" s="18"/>
      <c r="E140" s="61">
        <f t="shared" si="9"/>
        <v>17</v>
      </c>
      <c r="F140" s="62">
        <f t="shared" si="10"/>
        <v>43941</v>
      </c>
      <c r="G140" s="63" t="str">
        <f>IFERROR(INDEX(Tabelle1!$C$3:$C$51,MATCH(H140,Tabelle1!$B$3:$B$51,0)),"")</f>
        <v/>
      </c>
      <c r="H140" s="64">
        <f t="shared" si="11"/>
        <v>43941</v>
      </c>
      <c r="I140" s="24"/>
    </row>
    <row r="141" spans="1:9" ht="30" customHeight="1" x14ac:dyDescent="0.3">
      <c r="A141" s="40" t="s">
        <v>54</v>
      </c>
      <c r="B141" s="41"/>
      <c r="C141" s="42"/>
      <c r="D141" s="18"/>
      <c r="E141" s="61" t="str">
        <f t="shared" si="9"/>
        <v/>
      </c>
      <c r="F141" s="62">
        <f t="shared" si="10"/>
        <v>43942</v>
      </c>
      <c r="G141" s="63" t="str">
        <f>IFERROR(INDEX(Tabelle1!$C$3:$C$51,MATCH(H141,Tabelle1!$B$3:$B$51,0)),"")</f>
        <v/>
      </c>
      <c r="H141" s="64">
        <f t="shared" si="11"/>
        <v>43942</v>
      </c>
      <c r="I141" s="24"/>
    </row>
    <row r="142" spans="1:9" ht="30" customHeight="1" x14ac:dyDescent="0.3">
      <c r="A142" s="43"/>
      <c r="B142" s="44"/>
      <c r="C142" s="45"/>
      <c r="D142" s="18"/>
      <c r="E142" s="61" t="str">
        <f t="shared" si="9"/>
        <v/>
      </c>
      <c r="F142" s="62">
        <f t="shared" si="10"/>
        <v>43943</v>
      </c>
      <c r="G142" s="63" t="str">
        <f>IFERROR(INDEX(Tabelle1!$C$3:$C$51,MATCH(H142,Tabelle1!$B$3:$B$51,0)),"")</f>
        <v/>
      </c>
      <c r="H142" s="64">
        <f t="shared" si="11"/>
        <v>43943</v>
      </c>
      <c r="I142" s="24"/>
    </row>
    <row r="143" spans="1:9" ht="30" customHeight="1" x14ac:dyDescent="0.3">
      <c r="A143" s="43"/>
      <c r="B143" s="44"/>
      <c r="C143" s="45"/>
      <c r="D143" s="18"/>
      <c r="E143" s="61" t="str">
        <f t="shared" si="9"/>
        <v/>
      </c>
      <c r="F143" s="62">
        <f t="shared" si="10"/>
        <v>43944</v>
      </c>
      <c r="G143" s="63" t="str">
        <f>IFERROR(INDEX(Tabelle1!$C$3:$C$51,MATCH(H143,Tabelle1!$B$3:$B$51,0)),"")</f>
        <v/>
      </c>
      <c r="H143" s="64">
        <f t="shared" si="11"/>
        <v>43944</v>
      </c>
      <c r="I143" s="24"/>
    </row>
    <row r="144" spans="1:9" ht="30" customHeight="1" x14ac:dyDescent="0.3">
      <c r="A144" s="43"/>
      <c r="B144" s="44"/>
      <c r="C144" s="45"/>
      <c r="D144" s="18"/>
      <c r="E144" s="61" t="str">
        <f t="shared" si="9"/>
        <v/>
      </c>
      <c r="F144" s="62">
        <f t="shared" si="10"/>
        <v>43945</v>
      </c>
      <c r="G144" s="63" t="str">
        <f>IFERROR(INDEX(Tabelle1!$C$3:$C$51,MATCH(H144,Tabelle1!$B$3:$B$51,0)),"")</f>
        <v/>
      </c>
      <c r="H144" s="64">
        <f t="shared" si="11"/>
        <v>43945</v>
      </c>
      <c r="I144" s="24"/>
    </row>
    <row r="145" spans="1:10" ht="30" customHeight="1" x14ac:dyDescent="0.3">
      <c r="A145" s="43"/>
      <c r="B145" s="44"/>
      <c r="C145" s="45"/>
      <c r="D145" s="18"/>
      <c r="E145" s="61" t="str">
        <f t="shared" si="9"/>
        <v/>
      </c>
      <c r="F145" s="62">
        <f t="shared" si="10"/>
        <v>43946</v>
      </c>
      <c r="G145" s="63" t="str">
        <f>IFERROR(INDEX(Tabelle1!$C$3:$C$51,MATCH(H145,Tabelle1!$B$3:$B$51,0)),"")</f>
        <v/>
      </c>
      <c r="H145" s="64">
        <f t="shared" si="11"/>
        <v>43946</v>
      </c>
      <c r="I145" s="24"/>
    </row>
    <row r="146" spans="1:10" ht="30" customHeight="1" x14ac:dyDescent="0.3">
      <c r="A146" s="43"/>
      <c r="B146" s="44"/>
      <c r="C146" s="45"/>
      <c r="D146" s="18"/>
      <c r="E146" s="61" t="str">
        <f t="shared" si="9"/>
        <v/>
      </c>
      <c r="F146" s="62">
        <f t="shared" si="10"/>
        <v>43947</v>
      </c>
      <c r="G146" s="63" t="str">
        <f>IFERROR(INDEX(Tabelle1!$C$3:$C$51,MATCH(H146,Tabelle1!$B$3:$B$51,0)),"")</f>
        <v/>
      </c>
      <c r="H146" s="64">
        <f t="shared" si="11"/>
        <v>43947</v>
      </c>
      <c r="I146" s="24"/>
    </row>
    <row r="147" spans="1:10" ht="30" customHeight="1" x14ac:dyDescent="0.3">
      <c r="A147" s="43"/>
      <c r="B147" s="44"/>
      <c r="C147" s="45"/>
      <c r="D147" s="18"/>
      <c r="E147" s="61">
        <f t="shared" si="9"/>
        <v>18</v>
      </c>
      <c r="F147" s="62">
        <f t="shared" si="10"/>
        <v>43948</v>
      </c>
      <c r="G147" s="63" t="str">
        <f>IFERROR(INDEX(Tabelle1!$C$3:$C$51,MATCH(H147,Tabelle1!$B$3:$B$51,0)),"")</f>
        <v/>
      </c>
      <c r="H147" s="64">
        <f t="shared" si="11"/>
        <v>43948</v>
      </c>
      <c r="I147" s="24"/>
    </row>
    <row r="148" spans="1:10" ht="30" customHeight="1" x14ac:dyDescent="0.3">
      <c r="A148" s="43"/>
      <c r="B148" s="44"/>
      <c r="C148" s="45"/>
      <c r="D148" s="18"/>
      <c r="E148" s="61" t="str">
        <f t="shared" si="9"/>
        <v/>
      </c>
      <c r="F148" s="62">
        <f t="shared" si="10"/>
        <v>43949</v>
      </c>
      <c r="G148" s="63" t="str">
        <f>IFERROR(INDEX(Tabelle1!$C$3:$C$51,MATCH(H148,Tabelle1!$B$3:$B$51,0)),"")</f>
        <v/>
      </c>
      <c r="H148" s="64">
        <f t="shared" si="11"/>
        <v>43949</v>
      </c>
      <c r="I148" s="24"/>
    </row>
    <row r="149" spans="1:10" ht="30" customHeight="1" x14ac:dyDescent="0.3">
      <c r="A149" s="43"/>
      <c r="B149" s="44"/>
      <c r="C149" s="45"/>
      <c r="D149" s="18"/>
      <c r="E149" s="61" t="str">
        <f t="shared" si="9"/>
        <v/>
      </c>
      <c r="F149" s="62">
        <f t="shared" si="10"/>
        <v>43950</v>
      </c>
      <c r="G149" s="63" t="str">
        <f>IFERROR(INDEX(Tabelle1!$C$3:$C$51,MATCH(H149,Tabelle1!$B$3:$B$51,0)),"")</f>
        <v/>
      </c>
      <c r="H149" s="64">
        <f t="shared" si="11"/>
        <v>43950</v>
      </c>
      <c r="I149" s="24"/>
    </row>
    <row r="150" spans="1:10" ht="30" customHeight="1" x14ac:dyDescent="0.3">
      <c r="A150" s="46"/>
      <c r="B150" s="47"/>
      <c r="C150" s="48"/>
      <c r="D150" s="18"/>
      <c r="E150" s="61" t="str">
        <f t="shared" si="9"/>
        <v/>
      </c>
      <c r="F150" s="62">
        <f t="shared" si="10"/>
        <v>43951</v>
      </c>
      <c r="G150" s="63" t="str">
        <f>IFERROR(INDEX(Tabelle1!$C$3:$C$51,MATCH(H150,Tabelle1!$B$3:$B$51,0)),"")</f>
        <v/>
      </c>
      <c r="H150" s="64">
        <f t="shared" si="11"/>
        <v>43951</v>
      </c>
      <c r="I150" s="24"/>
    </row>
    <row r="151" spans="1:10" ht="30" customHeight="1" x14ac:dyDescent="0.3">
      <c r="A151" s="18"/>
      <c r="B151" s="18"/>
      <c r="C151" s="18"/>
      <c r="D151" s="18"/>
      <c r="E151" s="21"/>
      <c r="F151" s="20"/>
      <c r="G151" s="18"/>
      <c r="H151" s="20"/>
      <c r="I151" s="18"/>
    </row>
    <row r="152" spans="1:10" ht="30" customHeight="1" x14ac:dyDescent="0.3">
      <c r="A152" s="18"/>
      <c r="B152" s="18"/>
      <c r="C152" s="18"/>
      <c r="D152" s="18"/>
      <c r="E152" s="21"/>
      <c r="F152" s="20"/>
      <c r="G152" s="18"/>
      <c r="H152" s="20"/>
      <c r="I152" s="18"/>
    </row>
    <row r="153" spans="1:10" ht="39.950000000000003" customHeight="1" x14ac:dyDescent="0.5">
      <c r="A153" s="49" t="s">
        <v>7</v>
      </c>
      <c r="B153" s="50"/>
      <c r="C153" s="50"/>
      <c r="D153" s="50"/>
      <c r="E153" s="51"/>
      <c r="F153" s="52"/>
      <c r="G153" s="50"/>
      <c r="H153" s="96">
        <f>Tabelle1!$C$1</f>
        <v>2020</v>
      </c>
      <c r="I153" s="96"/>
      <c r="J153" s="16"/>
    </row>
    <row r="154" spans="1:10" x14ac:dyDescent="0.3">
      <c r="A154" s="50"/>
      <c r="B154" s="50"/>
      <c r="C154" s="50"/>
      <c r="D154" s="50"/>
      <c r="E154" s="51"/>
      <c r="F154" s="52"/>
      <c r="G154" s="50"/>
      <c r="H154" s="52"/>
      <c r="I154" s="50"/>
    </row>
    <row r="155" spans="1:10" x14ac:dyDescent="0.3">
      <c r="A155" s="50"/>
      <c r="B155" s="50"/>
      <c r="C155" s="50"/>
      <c r="D155" s="50"/>
      <c r="E155" s="66"/>
      <c r="F155" s="53"/>
      <c r="G155" s="54"/>
      <c r="H155" s="53">
        <v>5</v>
      </c>
      <c r="I155" s="50"/>
    </row>
    <row r="156" spans="1:10" x14ac:dyDescent="0.3">
      <c r="A156" s="50"/>
      <c r="B156" s="50"/>
      <c r="C156" s="50"/>
      <c r="D156" s="50"/>
      <c r="E156" s="67"/>
      <c r="F156" s="53"/>
      <c r="G156" s="55"/>
      <c r="H156" s="53"/>
      <c r="I156" s="50"/>
    </row>
    <row r="157" spans="1:10" x14ac:dyDescent="0.3">
      <c r="A157" s="50"/>
      <c r="B157" s="50"/>
      <c r="C157" s="50"/>
      <c r="D157" s="50"/>
      <c r="E157" s="67"/>
      <c r="F157" s="53">
        <f>DATE(H154,H155+1,1)-DATE(H154,H155,1)</f>
        <v>31</v>
      </c>
      <c r="G157" s="55"/>
      <c r="H157" s="53"/>
      <c r="I157" s="50"/>
    </row>
    <row r="158" spans="1:10" ht="30" customHeight="1" x14ac:dyDescent="0.35">
      <c r="A158" s="98"/>
      <c r="B158" s="98"/>
      <c r="C158" s="98"/>
      <c r="D158" s="18"/>
      <c r="E158" s="56"/>
      <c r="F158" s="97">
        <f>H159</f>
        <v>43952</v>
      </c>
      <c r="G158" s="97"/>
      <c r="H158" s="97"/>
      <c r="I158" s="22"/>
    </row>
    <row r="159" spans="1:10" ht="30" customHeight="1" x14ac:dyDescent="0.3">
      <c r="A159" s="98"/>
      <c r="B159" s="98"/>
      <c r="C159" s="98"/>
      <c r="D159" s="18"/>
      <c r="E159" s="57" t="str">
        <f>IFERROR(IF(WEEKDAY(F159,2)=1,_xlfn.ISOWEEKNUM(H159),""),"")</f>
        <v/>
      </c>
      <c r="F159" s="58">
        <f>H159</f>
        <v>43952</v>
      </c>
      <c r="G159" s="59" t="str">
        <f>IFERROR(INDEX(Tabelle1!$C$3:$C$51,MATCH(H159,Tabelle1!$B$3:$B$51,0)),"")</f>
        <v xml:space="preserve"> Tag der Arbeit</v>
      </c>
      <c r="H159" s="60">
        <f>DATE(Tabelle2!$C$4,Tabelle2!$S$5,1)</f>
        <v>43952</v>
      </c>
      <c r="I159" s="24"/>
    </row>
    <row r="160" spans="1:10" ht="30" customHeight="1" x14ac:dyDescent="0.3">
      <c r="A160" s="98"/>
      <c r="B160" s="98"/>
      <c r="C160" s="98"/>
      <c r="D160" s="18"/>
      <c r="E160" s="61" t="str">
        <f t="shared" ref="E160:E189" si="12">IFERROR(IF(WEEKDAY(F160,2)=1,_xlfn.ISOWEEKNUM(H160),""),"")</f>
        <v/>
      </c>
      <c r="F160" s="62">
        <f t="shared" ref="F160:F189" si="13">H160</f>
        <v>43953</v>
      </c>
      <c r="G160" s="63" t="str">
        <f>IFERROR(INDEX(Tabelle1!$C$3:$C$51,MATCH(H160,Tabelle1!$B$3:$B$51,0)),"")</f>
        <v/>
      </c>
      <c r="H160" s="64">
        <f>IFERROR(IF(MONTH(H159+1)=MONTH(H159),H159+1,""),"")</f>
        <v>43953</v>
      </c>
      <c r="I160" s="24"/>
    </row>
    <row r="161" spans="1:9" ht="30" customHeight="1" x14ac:dyDescent="0.3">
      <c r="A161" s="98"/>
      <c r="B161" s="98"/>
      <c r="C161" s="98"/>
      <c r="D161" s="18"/>
      <c r="E161" s="61" t="str">
        <f t="shared" si="12"/>
        <v/>
      </c>
      <c r="F161" s="62">
        <f t="shared" si="13"/>
        <v>43954</v>
      </c>
      <c r="G161" s="63" t="str">
        <f>IFERROR(INDEX(Tabelle1!$C$3:$C$51,MATCH(H161,Tabelle1!$B$3:$B$51,0)),"")</f>
        <v/>
      </c>
      <c r="H161" s="64">
        <f t="shared" ref="H161:H189" si="14">IFERROR(IF(MONTH(H160+1)=MONTH(H160),H160+1,""),"")</f>
        <v>43954</v>
      </c>
      <c r="I161" s="24"/>
    </row>
    <row r="162" spans="1:9" ht="30" customHeight="1" x14ac:dyDescent="0.3">
      <c r="A162" s="98"/>
      <c r="B162" s="98"/>
      <c r="C162" s="98"/>
      <c r="D162" s="18"/>
      <c r="E162" s="61">
        <f t="shared" si="12"/>
        <v>19</v>
      </c>
      <c r="F162" s="62">
        <f t="shared" si="13"/>
        <v>43955</v>
      </c>
      <c r="G162" s="63" t="str">
        <f>IFERROR(INDEX(Tabelle1!$C$3:$C$51,MATCH(H162,Tabelle1!$B$3:$B$51,0)),"")</f>
        <v/>
      </c>
      <c r="H162" s="64">
        <f t="shared" si="14"/>
        <v>43955</v>
      </c>
      <c r="I162" s="24"/>
    </row>
    <row r="163" spans="1:9" ht="30" customHeight="1" x14ac:dyDescent="0.3">
      <c r="A163" s="98"/>
      <c r="B163" s="98"/>
      <c r="C163" s="98"/>
      <c r="D163" s="18"/>
      <c r="E163" s="61" t="str">
        <f t="shared" si="12"/>
        <v/>
      </c>
      <c r="F163" s="62">
        <f t="shared" si="13"/>
        <v>43956</v>
      </c>
      <c r="G163" s="63" t="str">
        <f>IFERROR(INDEX(Tabelle1!$C$3:$C$51,MATCH(H163,Tabelle1!$B$3:$B$51,0)),"")</f>
        <v/>
      </c>
      <c r="H163" s="64">
        <f t="shared" si="14"/>
        <v>43956</v>
      </c>
      <c r="I163" s="24"/>
    </row>
    <row r="164" spans="1:9" ht="30" customHeight="1" x14ac:dyDescent="0.3">
      <c r="A164" s="98"/>
      <c r="B164" s="98"/>
      <c r="C164" s="98"/>
      <c r="D164" s="18"/>
      <c r="E164" s="61" t="str">
        <f t="shared" si="12"/>
        <v/>
      </c>
      <c r="F164" s="62">
        <f t="shared" si="13"/>
        <v>43957</v>
      </c>
      <c r="G164" s="63" t="str">
        <f>IFERROR(INDEX(Tabelle1!$C$3:$C$51,MATCH(H164,Tabelle1!$B$3:$B$51,0)),"")</f>
        <v/>
      </c>
      <c r="H164" s="64">
        <f t="shared" si="14"/>
        <v>43957</v>
      </c>
      <c r="I164" s="24"/>
    </row>
    <row r="165" spans="1:9" ht="30" customHeight="1" x14ac:dyDescent="0.3">
      <c r="A165" s="98"/>
      <c r="B165" s="98"/>
      <c r="C165" s="98"/>
      <c r="D165" s="18"/>
      <c r="E165" s="61" t="str">
        <f t="shared" si="12"/>
        <v/>
      </c>
      <c r="F165" s="62">
        <f t="shared" si="13"/>
        <v>43958</v>
      </c>
      <c r="G165" s="63" t="str">
        <f>IFERROR(INDEX(Tabelle1!$C$3:$C$51,MATCH(H165,Tabelle1!$B$3:$B$51,0)),"")</f>
        <v/>
      </c>
      <c r="H165" s="64">
        <f t="shared" si="14"/>
        <v>43958</v>
      </c>
      <c r="I165" s="24"/>
    </row>
    <row r="166" spans="1:9" ht="30" customHeight="1" x14ac:dyDescent="0.3">
      <c r="A166" s="98"/>
      <c r="B166" s="98"/>
      <c r="C166" s="98"/>
      <c r="D166" s="18"/>
      <c r="E166" s="61" t="str">
        <f t="shared" si="12"/>
        <v/>
      </c>
      <c r="F166" s="62">
        <f t="shared" si="13"/>
        <v>43959</v>
      </c>
      <c r="G166" s="63" t="str">
        <f>IFERROR(INDEX(Tabelle1!$C$3:$C$51,MATCH(H166,Tabelle1!$B$3:$B$51,0)),"")</f>
        <v/>
      </c>
      <c r="H166" s="64">
        <f>IFERROR(IF(MONTH(H165+1)=MONTH(H165),H165+1,""),"")</f>
        <v>43959</v>
      </c>
      <c r="I166" s="24"/>
    </row>
    <row r="167" spans="1:9" ht="30" customHeight="1" x14ac:dyDescent="0.3">
      <c r="A167" s="98"/>
      <c r="B167" s="98"/>
      <c r="C167" s="98"/>
      <c r="D167" s="18"/>
      <c r="E167" s="61" t="str">
        <f t="shared" si="12"/>
        <v/>
      </c>
      <c r="F167" s="62">
        <f t="shared" si="13"/>
        <v>43960</v>
      </c>
      <c r="G167" s="63" t="str">
        <f>IFERROR(INDEX(Tabelle1!$C$3:$C$51,MATCH(H167,Tabelle1!$B$3:$B$51,0)),"")</f>
        <v/>
      </c>
      <c r="H167" s="64">
        <f t="shared" si="14"/>
        <v>43960</v>
      </c>
      <c r="I167" s="24"/>
    </row>
    <row r="168" spans="1:9" ht="30" customHeight="1" x14ac:dyDescent="0.3">
      <c r="A168" s="98"/>
      <c r="B168" s="98"/>
      <c r="C168" s="98"/>
      <c r="D168" s="18"/>
      <c r="E168" s="61" t="str">
        <f t="shared" si="12"/>
        <v/>
      </c>
      <c r="F168" s="62">
        <f t="shared" si="13"/>
        <v>43961</v>
      </c>
      <c r="G168" s="63" t="str">
        <f>IFERROR(INDEX(Tabelle1!$C$3:$C$51,MATCH(H168,Tabelle1!$B$3:$B$51,0)),"")</f>
        <v xml:space="preserve"> Muttertag</v>
      </c>
      <c r="H168" s="64">
        <f t="shared" si="14"/>
        <v>43961</v>
      </c>
      <c r="I168" s="24"/>
    </row>
    <row r="169" spans="1:9" ht="30" customHeight="1" x14ac:dyDescent="0.3">
      <c r="A169" s="98"/>
      <c r="B169" s="98"/>
      <c r="C169" s="98"/>
      <c r="D169" s="18"/>
      <c r="E169" s="61">
        <f t="shared" si="12"/>
        <v>20</v>
      </c>
      <c r="F169" s="62">
        <f t="shared" si="13"/>
        <v>43962</v>
      </c>
      <c r="G169" s="63" t="str">
        <f>IFERROR(INDEX(Tabelle1!$C$3:$C$51,MATCH(H169,Tabelle1!$B$3:$B$51,0)),"")</f>
        <v/>
      </c>
      <c r="H169" s="64">
        <f t="shared" si="14"/>
        <v>43962</v>
      </c>
      <c r="I169" s="24"/>
    </row>
    <row r="170" spans="1:9" ht="30" customHeight="1" x14ac:dyDescent="0.3">
      <c r="A170" s="23"/>
      <c r="B170" s="26" t="s">
        <v>53</v>
      </c>
      <c r="C170" s="23"/>
      <c r="D170" s="18"/>
      <c r="E170" s="61" t="str">
        <f t="shared" si="12"/>
        <v/>
      </c>
      <c r="F170" s="62">
        <f t="shared" si="13"/>
        <v>43963</v>
      </c>
      <c r="G170" s="63" t="str">
        <f>IFERROR(INDEX(Tabelle1!$C$3:$C$51,MATCH(H170,Tabelle1!$B$3:$B$51,0)),"")</f>
        <v/>
      </c>
      <c r="H170" s="64">
        <f t="shared" si="14"/>
        <v>43963</v>
      </c>
      <c r="I170" s="24"/>
    </row>
    <row r="171" spans="1:9" ht="30" customHeight="1" x14ac:dyDescent="0.3">
      <c r="A171" s="23"/>
      <c r="B171" s="23"/>
      <c r="C171" s="23"/>
      <c r="D171" s="18"/>
      <c r="E171" s="61" t="str">
        <f t="shared" si="12"/>
        <v/>
      </c>
      <c r="F171" s="62">
        <f t="shared" si="13"/>
        <v>43964</v>
      </c>
      <c r="G171" s="63" t="str">
        <f>IFERROR(INDEX(Tabelle1!$C$3:$C$51,MATCH(H171,Tabelle1!$B$3:$B$51,0)),"")</f>
        <v/>
      </c>
      <c r="H171" s="64">
        <f t="shared" si="14"/>
        <v>43964</v>
      </c>
      <c r="I171" s="24"/>
    </row>
    <row r="172" spans="1:9" ht="30" customHeight="1" x14ac:dyDescent="0.3">
      <c r="A172" s="23"/>
      <c r="B172" s="23"/>
      <c r="C172" s="23"/>
      <c r="D172" s="18"/>
      <c r="E172" s="61" t="str">
        <f t="shared" si="12"/>
        <v/>
      </c>
      <c r="F172" s="62">
        <f t="shared" si="13"/>
        <v>43965</v>
      </c>
      <c r="G172" s="63" t="str">
        <f>IFERROR(INDEX(Tabelle1!$C$3:$C$51,MATCH(H172,Tabelle1!$B$3:$B$51,0)),"")</f>
        <v/>
      </c>
      <c r="H172" s="64">
        <f t="shared" si="14"/>
        <v>43965</v>
      </c>
      <c r="I172" s="24"/>
    </row>
    <row r="173" spans="1:9" ht="30" customHeight="1" x14ac:dyDescent="0.3">
      <c r="A173" s="23"/>
      <c r="B173" s="23"/>
      <c r="C173" s="23"/>
      <c r="D173" s="18"/>
      <c r="E173" s="61" t="str">
        <f t="shared" si="12"/>
        <v/>
      </c>
      <c r="F173" s="62">
        <f t="shared" si="13"/>
        <v>43966</v>
      </c>
      <c r="G173" s="63" t="str">
        <f>IFERROR(INDEX(Tabelle1!$C$3:$C$51,MATCH(H173,Tabelle1!$B$3:$B$51,0)),"")</f>
        <v/>
      </c>
      <c r="H173" s="64">
        <f t="shared" si="14"/>
        <v>43966</v>
      </c>
      <c r="I173" s="24"/>
    </row>
    <row r="174" spans="1:9" ht="30" customHeight="1" x14ac:dyDescent="0.3">
      <c r="A174" s="23"/>
      <c r="B174" s="23"/>
      <c r="C174" s="23"/>
      <c r="D174" s="18"/>
      <c r="E174" s="61" t="str">
        <f t="shared" si="12"/>
        <v/>
      </c>
      <c r="F174" s="62">
        <f t="shared" si="13"/>
        <v>43967</v>
      </c>
      <c r="G174" s="63" t="str">
        <f>IFERROR(INDEX(Tabelle1!$C$3:$C$51,MATCH(H174,Tabelle1!$B$3:$B$51,0)),"")</f>
        <v/>
      </c>
      <c r="H174" s="64">
        <f t="shared" si="14"/>
        <v>43967</v>
      </c>
      <c r="I174" s="24"/>
    </row>
    <row r="175" spans="1:9" ht="30" customHeight="1" x14ac:dyDescent="0.3">
      <c r="A175" s="18"/>
      <c r="B175" s="18"/>
      <c r="C175" s="18"/>
      <c r="D175" s="18"/>
      <c r="E175" s="61" t="str">
        <f t="shared" si="12"/>
        <v/>
      </c>
      <c r="F175" s="62">
        <f t="shared" si="13"/>
        <v>43968</v>
      </c>
      <c r="G175" s="63" t="str">
        <f>IFERROR(INDEX(Tabelle1!$C$3:$C$51,MATCH(H175,Tabelle1!$B$3:$B$51,0)),"")</f>
        <v/>
      </c>
      <c r="H175" s="64">
        <f t="shared" si="14"/>
        <v>43968</v>
      </c>
      <c r="I175" s="24"/>
    </row>
    <row r="176" spans="1:9" ht="30" customHeight="1" x14ac:dyDescent="0.3">
      <c r="A176" s="18"/>
      <c r="B176" s="18"/>
      <c r="C176" s="18"/>
      <c r="D176" s="18"/>
      <c r="E176" s="61">
        <f t="shared" si="12"/>
        <v>21</v>
      </c>
      <c r="F176" s="62">
        <f t="shared" si="13"/>
        <v>43969</v>
      </c>
      <c r="G176" s="63" t="str">
        <f>IFERROR(INDEX(Tabelle1!$C$3:$C$51,MATCH(H176,Tabelle1!$B$3:$B$51,0)),"")</f>
        <v/>
      </c>
      <c r="H176" s="64">
        <f t="shared" si="14"/>
        <v>43969</v>
      </c>
      <c r="I176" s="24"/>
    </row>
    <row r="177" spans="1:10" ht="30" customHeight="1" x14ac:dyDescent="0.3">
      <c r="A177" s="18"/>
      <c r="B177" s="18"/>
      <c r="C177" s="18"/>
      <c r="D177" s="18"/>
      <c r="E177" s="61" t="str">
        <f t="shared" si="12"/>
        <v/>
      </c>
      <c r="F177" s="62">
        <f t="shared" si="13"/>
        <v>43970</v>
      </c>
      <c r="G177" s="63" t="str">
        <f>IFERROR(INDEX(Tabelle1!$C$3:$C$51,MATCH(H177,Tabelle1!$B$3:$B$51,0)),"")</f>
        <v/>
      </c>
      <c r="H177" s="64">
        <f t="shared" si="14"/>
        <v>43970</v>
      </c>
      <c r="I177" s="24"/>
    </row>
    <row r="178" spans="1:10" ht="30" customHeight="1" x14ac:dyDescent="0.3">
      <c r="A178" s="18"/>
      <c r="B178" s="18"/>
      <c r="C178" s="18"/>
      <c r="D178" s="18"/>
      <c r="E178" s="61" t="str">
        <f t="shared" si="12"/>
        <v/>
      </c>
      <c r="F178" s="62">
        <f t="shared" si="13"/>
        <v>43971</v>
      </c>
      <c r="G178" s="63" t="str">
        <f>IFERROR(INDEX(Tabelle1!$C$3:$C$51,MATCH(H178,Tabelle1!$B$3:$B$51,0)),"")</f>
        <v/>
      </c>
      <c r="H178" s="64">
        <f t="shared" si="14"/>
        <v>43971</v>
      </c>
      <c r="I178" s="24"/>
    </row>
    <row r="179" spans="1:10" ht="30" customHeight="1" x14ac:dyDescent="0.3">
      <c r="A179" s="18"/>
      <c r="B179" s="18"/>
      <c r="C179" s="18"/>
      <c r="D179" s="18"/>
      <c r="E179" s="61" t="str">
        <f t="shared" si="12"/>
        <v/>
      </c>
      <c r="F179" s="62">
        <f t="shared" si="13"/>
        <v>43972</v>
      </c>
      <c r="G179" s="63" t="str">
        <f>IFERROR(INDEX(Tabelle1!$C$3:$C$51,MATCH(H179,Tabelle1!$B$3:$B$51,0)),"")</f>
        <v xml:space="preserve"> Christi Himmelfahrt</v>
      </c>
      <c r="H179" s="64">
        <f t="shared" si="14"/>
        <v>43972</v>
      </c>
      <c r="I179" s="24"/>
    </row>
    <row r="180" spans="1:10" ht="30" customHeight="1" x14ac:dyDescent="0.3">
      <c r="A180" s="40" t="s">
        <v>54</v>
      </c>
      <c r="B180" s="41"/>
      <c r="C180" s="42"/>
      <c r="D180" s="18"/>
      <c r="E180" s="61" t="str">
        <f t="shared" si="12"/>
        <v/>
      </c>
      <c r="F180" s="62">
        <f t="shared" si="13"/>
        <v>43973</v>
      </c>
      <c r="G180" s="63" t="str">
        <f>IFERROR(INDEX(Tabelle1!$C$3:$C$51,MATCH(H180,Tabelle1!$B$3:$B$51,0)),"")</f>
        <v/>
      </c>
      <c r="H180" s="64">
        <f t="shared" si="14"/>
        <v>43973</v>
      </c>
      <c r="I180" s="24"/>
    </row>
    <row r="181" spans="1:10" ht="30" customHeight="1" x14ac:dyDescent="0.3">
      <c r="A181" s="43"/>
      <c r="B181" s="44"/>
      <c r="C181" s="45"/>
      <c r="D181" s="18"/>
      <c r="E181" s="61" t="str">
        <f t="shared" si="12"/>
        <v/>
      </c>
      <c r="F181" s="62">
        <f t="shared" si="13"/>
        <v>43974</v>
      </c>
      <c r="G181" s="63" t="str">
        <f>IFERROR(INDEX(Tabelle1!$C$3:$C$51,MATCH(H181,Tabelle1!$B$3:$B$51,0)),"")</f>
        <v/>
      </c>
      <c r="H181" s="64">
        <f t="shared" si="14"/>
        <v>43974</v>
      </c>
      <c r="I181" s="24"/>
    </row>
    <row r="182" spans="1:10" ht="30" customHeight="1" x14ac:dyDescent="0.3">
      <c r="A182" s="43"/>
      <c r="B182" s="44"/>
      <c r="C182" s="45"/>
      <c r="D182" s="18"/>
      <c r="E182" s="61" t="str">
        <f t="shared" si="12"/>
        <v/>
      </c>
      <c r="F182" s="62">
        <f t="shared" si="13"/>
        <v>43975</v>
      </c>
      <c r="G182" s="63" t="str">
        <f>IFERROR(INDEX(Tabelle1!$C$3:$C$51,MATCH(H182,Tabelle1!$B$3:$B$51,0)),"")</f>
        <v/>
      </c>
      <c r="H182" s="64">
        <f t="shared" si="14"/>
        <v>43975</v>
      </c>
      <c r="I182" s="24"/>
    </row>
    <row r="183" spans="1:10" ht="30" customHeight="1" x14ac:dyDescent="0.3">
      <c r="A183" s="43"/>
      <c r="B183" s="44"/>
      <c r="C183" s="45"/>
      <c r="D183" s="18"/>
      <c r="E183" s="61">
        <f t="shared" si="12"/>
        <v>22</v>
      </c>
      <c r="F183" s="62">
        <f t="shared" si="13"/>
        <v>43976</v>
      </c>
      <c r="G183" s="63" t="str">
        <f>IFERROR(INDEX(Tabelle1!$C$3:$C$51,MATCH(H183,Tabelle1!$B$3:$B$51,0)),"")</f>
        <v/>
      </c>
      <c r="H183" s="64">
        <f t="shared" si="14"/>
        <v>43976</v>
      </c>
      <c r="I183" s="24"/>
    </row>
    <row r="184" spans="1:10" ht="30" customHeight="1" x14ac:dyDescent="0.3">
      <c r="A184" s="43"/>
      <c r="B184" s="44"/>
      <c r="C184" s="45"/>
      <c r="D184" s="18"/>
      <c r="E184" s="61" t="str">
        <f t="shared" si="12"/>
        <v/>
      </c>
      <c r="F184" s="62">
        <f t="shared" si="13"/>
        <v>43977</v>
      </c>
      <c r="G184" s="63" t="str">
        <f>IFERROR(INDEX(Tabelle1!$C$3:$C$51,MATCH(H184,Tabelle1!$B$3:$B$51,0)),"")</f>
        <v/>
      </c>
      <c r="H184" s="64">
        <f t="shared" si="14"/>
        <v>43977</v>
      </c>
      <c r="I184" s="24"/>
    </row>
    <row r="185" spans="1:10" ht="30" customHeight="1" x14ac:dyDescent="0.3">
      <c r="A185" s="43"/>
      <c r="B185" s="44"/>
      <c r="C185" s="45"/>
      <c r="D185" s="18"/>
      <c r="E185" s="61" t="str">
        <f t="shared" si="12"/>
        <v/>
      </c>
      <c r="F185" s="62">
        <f t="shared" si="13"/>
        <v>43978</v>
      </c>
      <c r="G185" s="63" t="str">
        <f>IFERROR(INDEX(Tabelle1!$C$3:$C$51,MATCH(H185,Tabelle1!$B$3:$B$51,0)),"")</f>
        <v/>
      </c>
      <c r="H185" s="64">
        <f t="shared" si="14"/>
        <v>43978</v>
      </c>
      <c r="I185" s="24"/>
    </row>
    <row r="186" spans="1:10" ht="30" customHeight="1" x14ac:dyDescent="0.3">
      <c r="A186" s="43"/>
      <c r="B186" s="44"/>
      <c r="C186" s="45"/>
      <c r="D186" s="18"/>
      <c r="E186" s="61" t="str">
        <f t="shared" si="12"/>
        <v/>
      </c>
      <c r="F186" s="62">
        <f t="shared" si="13"/>
        <v>43979</v>
      </c>
      <c r="G186" s="63" t="str">
        <f>IFERROR(INDEX(Tabelle1!$C$3:$C$51,MATCH(H186,Tabelle1!$B$3:$B$51,0)),"")</f>
        <v/>
      </c>
      <c r="H186" s="64">
        <f t="shared" si="14"/>
        <v>43979</v>
      </c>
      <c r="I186" s="24"/>
    </row>
    <row r="187" spans="1:10" ht="30" customHeight="1" x14ac:dyDescent="0.3">
      <c r="A187" s="43"/>
      <c r="B187" s="44"/>
      <c r="C187" s="45"/>
      <c r="D187" s="18"/>
      <c r="E187" s="61" t="str">
        <f t="shared" si="12"/>
        <v/>
      </c>
      <c r="F187" s="62">
        <f t="shared" si="13"/>
        <v>43980</v>
      </c>
      <c r="G187" s="63" t="str">
        <f>IFERROR(INDEX(Tabelle1!$C$3:$C$51,MATCH(H187,Tabelle1!$B$3:$B$51,0)),"")</f>
        <v/>
      </c>
      <c r="H187" s="64">
        <f t="shared" si="14"/>
        <v>43980</v>
      </c>
      <c r="I187" s="24"/>
    </row>
    <row r="188" spans="1:10" ht="30" customHeight="1" x14ac:dyDescent="0.3">
      <c r="A188" s="43"/>
      <c r="B188" s="44"/>
      <c r="C188" s="45"/>
      <c r="D188" s="18"/>
      <c r="E188" s="61" t="str">
        <f t="shared" si="12"/>
        <v/>
      </c>
      <c r="F188" s="62">
        <f t="shared" si="13"/>
        <v>43981</v>
      </c>
      <c r="G188" s="63" t="str">
        <f>IFERROR(INDEX(Tabelle1!$C$3:$C$51,MATCH(H188,Tabelle1!$B$3:$B$51,0)),"")</f>
        <v/>
      </c>
      <c r="H188" s="64">
        <f t="shared" si="14"/>
        <v>43981</v>
      </c>
      <c r="I188" s="24"/>
    </row>
    <row r="189" spans="1:10" ht="30" customHeight="1" x14ac:dyDescent="0.3">
      <c r="A189" s="46"/>
      <c r="B189" s="47"/>
      <c r="C189" s="48"/>
      <c r="D189" s="18"/>
      <c r="E189" s="61" t="str">
        <f t="shared" si="12"/>
        <v/>
      </c>
      <c r="F189" s="62">
        <f t="shared" si="13"/>
        <v>43982</v>
      </c>
      <c r="G189" s="63" t="str">
        <f>IFERROR(INDEX(Tabelle1!$C$3:$C$51,MATCH(H189,Tabelle1!$B$3:$B$51,0)),"")</f>
        <v xml:space="preserve"> Pfingstsonntag</v>
      </c>
      <c r="H189" s="64">
        <f t="shared" si="14"/>
        <v>43982</v>
      </c>
      <c r="I189" s="24"/>
    </row>
    <row r="190" spans="1:10" ht="30" customHeight="1" x14ac:dyDescent="0.3">
      <c r="A190" s="18"/>
      <c r="B190" s="18"/>
      <c r="C190" s="18"/>
      <c r="D190" s="18"/>
      <c r="E190" s="21"/>
      <c r="F190" s="20"/>
      <c r="G190" s="18"/>
      <c r="H190" s="20"/>
      <c r="I190" s="18"/>
    </row>
    <row r="191" spans="1:10" ht="39.950000000000003" customHeight="1" x14ac:dyDescent="0.5">
      <c r="A191" s="49" t="s">
        <v>7</v>
      </c>
      <c r="B191" s="50"/>
      <c r="C191" s="50"/>
      <c r="D191" s="50"/>
      <c r="E191" s="51"/>
      <c r="F191" s="52"/>
      <c r="G191" s="50"/>
      <c r="H191" s="96">
        <f>Tabelle1!$C$1</f>
        <v>2020</v>
      </c>
      <c r="I191" s="96"/>
      <c r="J191" s="16"/>
    </row>
    <row r="192" spans="1:10" x14ac:dyDescent="0.3">
      <c r="A192" s="50"/>
      <c r="B192" s="50"/>
      <c r="C192" s="50"/>
      <c r="D192" s="50"/>
      <c r="E192" s="51"/>
      <c r="F192" s="52"/>
      <c r="G192" s="50"/>
      <c r="H192" s="52"/>
      <c r="I192" s="50"/>
    </row>
    <row r="193" spans="1:9" x14ac:dyDescent="0.3">
      <c r="A193" s="50"/>
      <c r="B193" s="50"/>
      <c r="C193" s="50"/>
      <c r="D193" s="50"/>
      <c r="E193" s="66"/>
      <c r="F193" s="53"/>
      <c r="G193" s="54"/>
      <c r="H193" s="53">
        <v>6</v>
      </c>
      <c r="I193" s="50"/>
    </row>
    <row r="194" spans="1:9" x14ac:dyDescent="0.3">
      <c r="A194" s="50"/>
      <c r="B194" s="50"/>
      <c r="C194" s="50"/>
      <c r="D194" s="50"/>
      <c r="E194" s="67"/>
      <c r="F194" s="53"/>
      <c r="G194" s="55"/>
      <c r="H194" s="53"/>
      <c r="I194" s="50"/>
    </row>
    <row r="195" spans="1:9" x14ac:dyDescent="0.3">
      <c r="A195" s="50"/>
      <c r="B195" s="50"/>
      <c r="C195" s="50"/>
      <c r="D195" s="50"/>
      <c r="E195" s="67"/>
      <c r="F195" s="53">
        <f>DATE(H192,H193+1,1)-DATE(H192,H193,1)</f>
        <v>30</v>
      </c>
      <c r="G195" s="55"/>
      <c r="H195" s="53"/>
      <c r="I195" s="50"/>
    </row>
    <row r="196" spans="1:9" ht="30" customHeight="1" x14ac:dyDescent="0.35">
      <c r="A196" s="98"/>
      <c r="B196" s="98"/>
      <c r="C196" s="98"/>
      <c r="D196" s="18"/>
      <c r="E196" s="56"/>
      <c r="F196" s="97">
        <f>H197</f>
        <v>43983</v>
      </c>
      <c r="G196" s="97"/>
      <c r="H196" s="97"/>
      <c r="I196" s="22"/>
    </row>
    <row r="197" spans="1:9" ht="30" customHeight="1" x14ac:dyDescent="0.3">
      <c r="A197" s="98"/>
      <c r="B197" s="98"/>
      <c r="C197" s="98"/>
      <c r="D197" s="18"/>
      <c r="E197" s="57">
        <f>IFERROR(IF(WEEKDAY(F197,2)=1,_xlfn.ISOWEEKNUM(H197),""),"")</f>
        <v>23</v>
      </c>
      <c r="F197" s="58">
        <f>H197</f>
        <v>43983</v>
      </c>
      <c r="G197" s="59" t="str">
        <f>IFERROR(INDEX(Tabelle1!$C$3:$C$51,MATCH(H197,Tabelle1!$B$3:$B$51,0)),"")</f>
        <v xml:space="preserve"> Pfingstmontag</v>
      </c>
      <c r="H197" s="60">
        <f>DATE(Tabelle2!$C$4,Tabelle2!$W$5,1)</f>
        <v>43983</v>
      </c>
      <c r="I197" s="24"/>
    </row>
    <row r="198" spans="1:9" ht="30" customHeight="1" x14ac:dyDescent="0.3">
      <c r="A198" s="98"/>
      <c r="B198" s="98"/>
      <c r="C198" s="98"/>
      <c r="D198" s="18"/>
      <c r="E198" s="61" t="str">
        <f t="shared" ref="E198:E226" si="15">IFERROR(IF(WEEKDAY(F198,2)=1,_xlfn.ISOWEEKNUM(H198),""),"")</f>
        <v/>
      </c>
      <c r="F198" s="62">
        <f t="shared" ref="F198:F226" si="16">H198</f>
        <v>43984</v>
      </c>
      <c r="G198" s="63" t="str">
        <f>IFERROR(INDEX(Tabelle1!$C$3:$C$51,MATCH(H198,Tabelle1!$B$3:$B$51,0)),"")</f>
        <v/>
      </c>
      <c r="H198" s="64">
        <f>IFERROR(IF(MONTH(H197+1)=MONTH(H197),H197+1,""),"")</f>
        <v>43984</v>
      </c>
      <c r="I198" s="24"/>
    </row>
    <row r="199" spans="1:9" ht="30" customHeight="1" x14ac:dyDescent="0.3">
      <c r="A199" s="98"/>
      <c r="B199" s="98"/>
      <c r="C199" s="98"/>
      <c r="D199" s="18"/>
      <c r="E199" s="61" t="str">
        <f t="shared" si="15"/>
        <v/>
      </c>
      <c r="F199" s="62">
        <f t="shared" si="16"/>
        <v>43985</v>
      </c>
      <c r="G199" s="63" t="str">
        <f>IFERROR(INDEX(Tabelle1!$C$3:$C$51,MATCH(H199,Tabelle1!$B$3:$B$51,0)),"")</f>
        <v/>
      </c>
      <c r="H199" s="64">
        <f t="shared" ref="H199:H226" si="17">IFERROR(IF(MONTH(H198+1)=MONTH(H198),H198+1,""),"")</f>
        <v>43985</v>
      </c>
      <c r="I199" s="24"/>
    </row>
    <row r="200" spans="1:9" ht="30" customHeight="1" x14ac:dyDescent="0.3">
      <c r="A200" s="98"/>
      <c r="B200" s="98"/>
      <c r="C200" s="98"/>
      <c r="D200" s="18"/>
      <c r="E200" s="61" t="str">
        <f t="shared" si="15"/>
        <v/>
      </c>
      <c r="F200" s="62">
        <f t="shared" si="16"/>
        <v>43986</v>
      </c>
      <c r="G200" s="63" t="str">
        <f>IFERROR(INDEX(Tabelle1!$C$3:$C$51,MATCH(H200,Tabelle1!$B$3:$B$51,0)),"")</f>
        <v/>
      </c>
      <c r="H200" s="64">
        <f t="shared" si="17"/>
        <v>43986</v>
      </c>
      <c r="I200" s="24"/>
    </row>
    <row r="201" spans="1:9" ht="30" customHeight="1" x14ac:dyDescent="0.3">
      <c r="A201" s="98"/>
      <c r="B201" s="98"/>
      <c r="C201" s="98"/>
      <c r="D201" s="18"/>
      <c r="E201" s="61" t="str">
        <f t="shared" si="15"/>
        <v/>
      </c>
      <c r="F201" s="62">
        <f t="shared" si="16"/>
        <v>43987</v>
      </c>
      <c r="G201" s="63" t="str">
        <f>IFERROR(INDEX(Tabelle1!$C$3:$C$51,MATCH(H201,Tabelle1!$B$3:$B$51,0)),"")</f>
        <v/>
      </c>
      <c r="H201" s="64">
        <f t="shared" si="17"/>
        <v>43987</v>
      </c>
      <c r="I201" s="24"/>
    </row>
    <row r="202" spans="1:9" ht="30" customHeight="1" x14ac:dyDescent="0.3">
      <c r="A202" s="98"/>
      <c r="B202" s="98"/>
      <c r="C202" s="98"/>
      <c r="D202" s="18"/>
      <c r="E202" s="61" t="str">
        <f t="shared" si="15"/>
        <v/>
      </c>
      <c r="F202" s="62">
        <f t="shared" si="16"/>
        <v>43988</v>
      </c>
      <c r="G202" s="63" t="str">
        <f>IFERROR(INDEX(Tabelle1!$C$3:$C$51,MATCH(H202,Tabelle1!$B$3:$B$51,0)),"")</f>
        <v/>
      </c>
      <c r="H202" s="64">
        <f t="shared" si="17"/>
        <v>43988</v>
      </c>
      <c r="I202" s="24"/>
    </row>
    <row r="203" spans="1:9" ht="30" customHeight="1" x14ac:dyDescent="0.3">
      <c r="A203" s="98"/>
      <c r="B203" s="98"/>
      <c r="C203" s="98"/>
      <c r="D203" s="18"/>
      <c r="E203" s="61" t="str">
        <f t="shared" si="15"/>
        <v/>
      </c>
      <c r="F203" s="62">
        <f t="shared" si="16"/>
        <v>43989</v>
      </c>
      <c r="G203" s="63" t="str">
        <f>IFERROR(INDEX(Tabelle1!$C$3:$C$51,MATCH(H203,Tabelle1!$B$3:$B$51,0)),"")</f>
        <v/>
      </c>
      <c r="H203" s="64">
        <f t="shared" si="17"/>
        <v>43989</v>
      </c>
      <c r="I203" s="24"/>
    </row>
    <row r="204" spans="1:9" ht="30" customHeight="1" x14ac:dyDescent="0.3">
      <c r="A204" s="98"/>
      <c r="B204" s="98"/>
      <c r="C204" s="98"/>
      <c r="D204" s="18"/>
      <c r="E204" s="61">
        <f t="shared" si="15"/>
        <v>24</v>
      </c>
      <c r="F204" s="62">
        <f t="shared" si="16"/>
        <v>43990</v>
      </c>
      <c r="G204" s="63" t="str">
        <f>IFERROR(INDEX(Tabelle1!$C$3:$C$51,MATCH(H204,Tabelle1!$B$3:$B$51,0)),"")</f>
        <v/>
      </c>
      <c r="H204" s="64">
        <f>IFERROR(IF(MONTH(H203+1)=MONTH(H203),H203+1,""),"")</f>
        <v>43990</v>
      </c>
      <c r="I204" s="24"/>
    </row>
    <row r="205" spans="1:9" ht="30" customHeight="1" x14ac:dyDescent="0.3">
      <c r="A205" s="98"/>
      <c r="B205" s="98"/>
      <c r="C205" s="98"/>
      <c r="D205" s="18"/>
      <c r="E205" s="61" t="str">
        <f t="shared" si="15"/>
        <v/>
      </c>
      <c r="F205" s="62">
        <f t="shared" si="16"/>
        <v>43991</v>
      </c>
      <c r="G205" s="63" t="str">
        <f>IFERROR(INDEX(Tabelle1!$C$3:$C$51,MATCH(H205,Tabelle1!$B$3:$B$51,0)),"")</f>
        <v/>
      </c>
      <c r="H205" s="64">
        <f t="shared" si="17"/>
        <v>43991</v>
      </c>
      <c r="I205" s="24"/>
    </row>
    <row r="206" spans="1:9" ht="30" customHeight="1" x14ac:dyDescent="0.3">
      <c r="A206" s="98"/>
      <c r="B206" s="98"/>
      <c r="C206" s="98"/>
      <c r="D206" s="18"/>
      <c r="E206" s="61" t="str">
        <f t="shared" si="15"/>
        <v/>
      </c>
      <c r="F206" s="62">
        <f t="shared" si="16"/>
        <v>43992</v>
      </c>
      <c r="G206" s="63" t="str">
        <f>IFERROR(INDEX(Tabelle1!$C$3:$C$51,MATCH(H206,Tabelle1!$B$3:$B$51,0)),"")</f>
        <v/>
      </c>
      <c r="H206" s="64">
        <f t="shared" si="17"/>
        <v>43992</v>
      </c>
      <c r="I206" s="24"/>
    </row>
    <row r="207" spans="1:9" ht="30" customHeight="1" x14ac:dyDescent="0.3">
      <c r="A207" s="98"/>
      <c r="B207" s="98"/>
      <c r="C207" s="98"/>
      <c r="D207" s="18"/>
      <c r="E207" s="61" t="str">
        <f t="shared" si="15"/>
        <v/>
      </c>
      <c r="F207" s="62">
        <f t="shared" si="16"/>
        <v>43993</v>
      </c>
      <c r="G207" s="63" t="str">
        <f>IFERROR(INDEX(Tabelle1!$C$3:$C$51,MATCH(H207,Tabelle1!$B$3:$B$51,0)),"")</f>
        <v/>
      </c>
      <c r="H207" s="64">
        <f t="shared" si="17"/>
        <v>43993</v>
      </c>
      <c r="I207" s="24"/>
    </row>
    <row r="208" spans="1:9" ht="30" customHeight="1" x14ac:dyDescent="0.3">
      <c r="A208" s="23"/>
      <c r="B208" s="26" t="s">
        <v>53</v>
      </c>
      <c r="C208" s="23"/>
      <c r="D208" s="18"/>
      <c r="E208" s="61" t="str">
        <f t="shared" si="15"/>
        <v/>
      </c>
      <c r="F208" s="62">
        <f t="shared" si="16"/>
        <v>43994</v>
      </c>
      <c r="G208" s="63" t="str">
        <f>IFERROR(INDEX(Tabelle1!$C$3:$C$51,MATCH(H208,Tabelle1!$B$3:$B$51,0)),"")</f>
        <v/>
      </c>
      <c r="H208" s="64">
        <f t="shared" si="17"/>
        <v>43994</v>
      </c>
      <c r="I208" s="24"/>
    </row>
    <row r="209" spans="1:9" ht="30" customHeight="1" x14ac:dyDescent="0.3">
      <c r="A209" s="23"/>
      <c r="B209" s="23"/>
      <c r="C209" s="23"/>
      <c r="D209" s="18"/>
      <c r="E209" s="61" t="str">
        <f t="shared" si="15"/>
        <v/>
      </c>
      <c r="F209" s="62">
        <f t="shared" si="16"/>
        <v>43995</v>
      </c>
      <c r="G209" s="63" t="str">
        <f>IFERROR(INDEX(Tabelle1!$C$3:$C$51,MATCH(H209,Tabelle1!$B$3:$B$51,0)),"")</f>
        <v/>
      </c>
      <c r="H209" s="64">
        <f t="shared" si="17"/>
        <v>43995</v>
      </c>
      <c r="I209" s="24"/>
    </row>
    <row r="210" spans="1:9" ht="30" customHeight="1" x14ac:dyDescent="0.3">
      <c r="A210" s="23"/>
      <c r="B210" s="23"/>
      <c r="C210" s="23"/>
      <c r="D210" s="18"/>
      <c r="E210" s="61" t="str">
        <f t="shared" si="15"/>
        <v/>
      </c>
      <c r="F210" s="62">
        <f t="shared" si="16"/>
        <v>43996</v>
      </c>
      <c r="G210" s="63" t="str">
        <f>IFERROR(INDEX(Tabelle1!$C$3:$C$51,MATCH(H210,Tabelle1!$B$3:$B$51,0)),"")</f>
        <v/>
      </c>
      <c r="H210" s="64">
        <f t="shared" si="17"/>
        <v>43996</v>
      </c>
      <c r="I210" s="24"/>
    </row>
    <row r="211" spans="1:9" ht="30" customHeight="1" x14ac:dyDescent="0.3">
      <c r="A211" s="23"/>
      <c r="B211" s="23"/>
      <c r="C211" s="23"/>
      <c r="D211" s="18"/>
      <c r="E211" s="61">
        <f t="shared" si="15"/>
        <v>25</v>
      </c>
      <c r="F211" s="62">
        <f t="shared" si="16"/>
        <v>43997</v>
      </c>
      <c r="G211" s="63" t="str">
        <f>IFERROR(INDEX(Tabelle1!$C$3:$C$51,MATCH(H211,Tabelle1!$B$3:$B$51,0)),"")</f>
        <v/>
      </c>
      <c r="H211" s="64">
        <f t="shared" si="17"/>
        <v>43997</v>
      </c>
      <c r="I211" s="24"/>
    </row>
    <row r="212" spans="1:9" ht="30" customHeight="1" x14ac:dyDescent="0.3">
      <c r="A212" s="23"/>
      <c r="B212" s="23"/>
      <c r="C212" s="23"/>
      <c r="D212" s="18"/>
      <c r="E212" s="61" t="str">
        <f t="shared" si="15"/>
        <v/>
      </c>
      <c r="F212" s="62">
        <f t="shared" si="16"/>
        <v>43998</v>
      </c>
      <c r="G212" s="63" t="str">
        <f>IFERROR(INDEX(Tabelle1!$C$3:$C$51,MATCH(H212,Tabelle1!$B$3:$B$51,0)),"")</f>
        <v/>
      </c>
      <c r="H212" s="64">
        <f t="shared" si="17"/>
        <v>43998</v>
      </c>
      <c r="I212" s="24"/>
    </row>
    <row r="213" spans="1:9" ht="30" customHeight="1" x14ac:dyDescent="0.3">
      <c r="A213" s="18"/>
      <c r="B213" s="18"/>
      <c r="C213" s="18"/>
      <c r="D213" s="18"/>
      <c r="E213" s="61" t="str">
        <f t="shared" si="15"/>
        <v/>
      </c>
      <c r="F213" s="62">
        <f t="shared" si="16"/>
        <v>43999</v>
      </c>
      <c r="G213" s="63" t="str">
        <f>IFERROR(INDEX(Tabelle1!$C$3:$C$51,MATCH(H213,Tabelle1!$B$3:$B$51,0)),"")</f>
        <v/>
      </c>
      <c r="H213" s="64">
        <f t="shared" si="17"/>
        <v>43999</v>
      </c>
      <c r="I213" s="24"/>
    </row>
    <row r="214" spans="1:9" ht="30" customHeight="1" x14ac:dyDescent="0.3">
      <c r="A214" s="18"/>
      <c r="B214" s="18"/>
      <c r="C214" s="18"/>
      <c r="D214" s="18"/>
      <c r="E214" s="61" t="str">
        <f t="shared" si="15"/>
        <v/>
      </c>
      <c r="F214" s="62">
        <f t="shared" si="16"/>
        <v>44000</v>
      </c>
      <c r="G214" s="63" t="str">
        <f>IFERROR(INDEX(Tabelle1!$C$3:$C$51,MATCH(H214,Tabelle1!$B$3:$B$51,0)),"")</f>
        <v/>
      </c>
      <c r="H214" s="64">
        <f t="shared" si="17"/>
        <v>44000</v>
      </c>
      <c r="I214" s="24"/>
    </row>
    <row r="215" spans="1:9" ht="30" customHeight="1" x14ac:dyDescent="0.3">
      <c r="A215" s="18"/>
      <c r="B215" s="18"/>
      <c r="C215" s="18"/>
      <c r="D215" s="18"/>
      <c r="E215" s="61" t="str">
        <f t="shared" si="15"/>
        <v/>
      </c>
      <c r="F215" s="62">
        <f t="shared" si="16"/>
        <v>44001</v>
      </c>
      <c r="G215" s="63" t="str">
        <f>IFERROR(INDEX(Tabelle1!$C$3:$C$51,MATCH(H215,Tabelle1!$B$3:$B$51,0)),"")</f>
        <v/>
      </c>
      <c r="H215" s="64">
        <f t="shared" si="17"/>
        <v>44001</v>
      </c>
      <c r="I215" s="24"/>
    </row>
    <row r="216" spans="1:9" ht="30" customHeight="1" x14ac:dyDescent="0.3">
      <c r="A216" s="18"/>
      <c r="B216" s="18"/>
      <c r="C216" s="18"/>
      <c r="D216" s="18"/>
      <c r="E216" s="61" t="str">
        <f t="shared" si="15"/>
        <v/>
      </c>
      <c r="F216" s="62">
        <f t="shared" si="16"/>
        <v>44002</v>
      </c>
      <c r="G216" s="63" t="str">
        <f>IFERROR(INDEX(Tabelle1!$C$3:$C$51,MATCH(H216,Tabelle1!$B$3:$B$51,0)),"")</f>
        <v/>
      </c>
      <c r="H216" s="64">
        <f t="shared" si="17"/>
        <v>44002</v>
      </c>
      <c r="I216" s="24"/>
    </row>
    <row r="217" spans="1:9" ht="30" customHeight="1" x14ac:dyDescent="0.3">
      <c r="A217" s="40" t="s">
        <v>54</v>
      </c>
      <c r="B217" s="41"/>
      <c r="C217" s="42"/>
      <c r="D217" s="18"/>
      <c r="E217" s="61" t="str">
        <f t="shared" si="15"/>
        <v/>
      </c>
      <c r="F217" s="62">
        <f t="shared" si="16"/>
        <v>44003</v>
      </c>
      <c r="G217" s="63" t="str">
        <f>IFERROR(INDEX(Tabelle1!$C$3:$C$51,MATCH(H217,Tabelle1!$B$3:$B$51,0)),"")</f>
        <v/>
      </c>
      <c r="H217" s="64">
        <f t="shared" si="17"/>
        <v>44003</v>
      </c>
      <c r="I217" s="24"/>
    </row>
    <row r="218" spans="1:9" ht="30" customHeight="1" x14ac:dyDescent="0.3">
      <c r="A218" s="43"/>
      <c r="B218" s="44"/>
      <c r="C218" s="45"/>
      <c r="D218" s="18"/>
      <c r="E218" s="61">
        <f t="shared" si="15"/>
        <v>26</v>
      </c>
      <c r="F218" s="62">
        <f t="shared" si="16"/>
        <v>44004</v>
      </c>
      <c r="G218" s="63" t="str">
        <f>IFERROR(INDEX(Tabelle1!$C$3:$C$51,MATCH(H218,Tabelle1!$B$3:$B$51,0)),"")</f>
        <v/>
      </c>
      <c r="H218" s="64">
        <f t="shared" si="17"/>
        <v>44004</v>
      </c>
      <c r="I218" s="24"/>
    </row>
    <row r="219" spans="1:9" ht="30" customHeight="1" x14ac:dyDescent="0.3">
      <c r="A219" s="43"/>
      <c r="B219" s="44"/>
      <c r="C219" s="45"/>
      <c r="D219" s="18"/>
      <c r="E219" s="61" t="str">
        <f t="shared" si="15"/>
        <v/>
      </c>
      <c r="F219" s="62">
        <f t="shared" si="16"/>
        <v>44005</v>
      </c>
      <c r="G219" s="63" t="str">
        <f>IFERROR(INDEX(Tabelle1!$C$3:$C$51,MATCH(H219,Tabelle1!$B$3:$B$51,0)),"")</f>
        <v/>
      </c>
      <c r="H219" s="64">
        <f t="shared" si="17"/>
        <v>44005</v>
      </c>
      <c r="I219" s="24"/>
    </row>
    <row r="220" spans="1:9" ht="30" customHeight="1" x14ac:dyDescent="0.3">
      <c r="A220" s="43"/>
      <c r="B220" s="44"/>
      <c r="C220" s="45"/>
      <c r="D220" s="18"/>
      <c r="E220" s="61" t="str">
        <f t="shared" si="15"/>
        <v/>
      </c>
      <c r="F220" s="62">
        <f t="shared" si="16"/>
        <v>44006</v>
      </c>
      <c r="G220" s="63" t="str">
        <f>IFERROR(INDEX(Tabelle1!$C$3:$C$51,MATCH(H220,Tabelle1!$B$3:$B$51,0)),"")</f>
        <v/>
      </c>
      <c r="H220" s="64">
        <f t="shared" si="17"/>
        <v>44006</v>
      </c>
      <c r="I220" s="24"/>
    </row>
    <row r="221" spans="1:9" ht="30" customHeight="1" x14ac:dyDescent="0.3">
      <c r="A221" s="43"/>
      <c r="B221" s="44"/>
      <c r="C221" s="45"/>
      <c r="D221" s="18"/>
      <c r="E221" s="61" t="str">
        <f t="shared" si="15"/>
        <v/>
      </c>
      <c r="F221" s="62">
        <f t="shared" si="16"/>
        <v>44007</v>
      </c>
      <c r="G221" s="63" t="str">
        <f>IFERROR(INDEX(Tabelle1!$C$3:$C$51,MATCH(H221,Tabelle1!$B$3:$B$51,0)),"")</f>
        <v/>
      </c>
      <c r="H221" s="64">
        <f t="shared" si="17"/>
        <v>44007</v>
      </c>
      <c r="I221" s="24"/>
    </row>
    <row r="222" spans="1:9" ht="30" customHeight="1" x14ac:dyDescent="0.3">
      <c r="A222" s="43"/>
      <c r="B222" s="44"/>
      <c r="C222" s="45"/>
      <c r="D222" s="18"/>
      <c r="E222" s="61" t="str">
        <f t="shared" si="15"/>
        <v/>
      </c>
      <c r="F222" s="62">
        <f t="shared" si="16"/>
        <v>44008</v>
      </c>
      <c r="G222" s="63" t="str">
        <f>IFERROR(INDEX(Tabelle1!$C$3:$C$51,MATCH(H222,Tabelle1!$B$3:$B$51,0)),"")</f>
        <v/>
      </c>
      <c r="H222" s="64">
        <f t="shared" si="17"/>
        <v>44008</v>
      </c>
      <c r="I222" s="24"/>
    </row>
    <row r="223" spans="1:9" ht="30" customHeight="1" x14ac:dyDescent="0.3">
      <c r="A223" s="43"/>
      <c r="B223" s="44"/>
      <c r="C223" s="45"/>
      <c r="D223" s="18"/>
      <c r="E223" s="61" t="str">
        <f t="shared" si="15"/>
        <v/>
      </c>
      <c r="F223" s="62">
        <f t="shared" si="16"/>
        <v>44009</v>
      </c>
      <c r="G223" s="63" t="str">
        <f>IFERROR(INDEX(Tabelle1!$C$3:$C$51,MATCH(H223,Tabelle1!$B$3:$B$51,0)),"")</f>
        <v/>
      </c>
      <c r="H223" s="64">
        <f t="shared" si="17"/>
        <v>44009</v>
      </c>
      <c r="I223" s="24"/>
    </row>
    <row r="224" spans="1:9" ht="30" customHeight="1" x14ac:dyDescent="0.3">
      <c r="A224" s="43"/>
      <c r="B224" s="44"/>
      <c r="C224" s="45"/>
      <c r="D224" s="18"/>
      <c r="E224" s="61" t="str">
        <f t="shared" si="15"/>
        <v/>
      </c>
      <c r="F224" s="62">
        <f t="shared" si="16"/>
        <v>44010</v>
      </c>
      <c r="G224" s="63" t="str">
        <f>IFERROR(INDEX(Tabelle1!$C$3:$C$51,MATCH(H224,Tabelle1!$B$3:$B$51,0)),"")</f>
        <v/>
      </c>
      <c r="H224" s="64">
        <f t="shared" si="17"/>
        <v>44010</v>
      </c>
      <c r="I224" s="24"/>
    </row>
    <row r="225" spans="1:10" ht="30" customHeight="1" x14ac:dyDescent="0.3">
      <c r="A225" s="43"/>
      <c r="B225" s="44"/>
      <c r="C225" s="45"/>
      <c r="D225" s="18"/>
      <c r="E225" s="61">
        <f t="shared" si="15"/>
        <v>27</v>
      </c>
      <c r="F225" s="62">
        <f t="shared" si="16"/>
        <v>44011</v>
      </c>
      <c r="G225" s="63" t="str">
        <f>IFERROR(INDEX(Tabelle1!$C$3:$C$51,MATCH(H225,Tabelle1!$B$3:$B$51,0)),"")</f>
        <v/>
      </c>
      <c r="H225" s="64">
        <f t="shared" si="17"/>
        <v>44011</v>
      </c>
      <c r="I225" s="24"/>
    </row>
    <row r="226" spans="1:10" ht="30" customHeight="1" x14ac:dyDescent="0.3">
      <c r="A226" s="46"/>
      <c r="B226" s="47"/>
      <c r="C226" s="48"/>
      <c r="D226" s="18"/>
      <c r="E226" s="61" t="str">
        <f t="shared" si="15"/>
        <v/>
      </c>
      <c r="F226" s="62">
        <f t="shared" si="16"/>
        <v>44012</v>
      </c>
      <c r="G226" s="63" t="str">
        <f>IFERROR(INDEX(Tabelle1!$C$3:$C$51,MATCH(H226,Tabelle1!$B$3:$B$51,0)),"")</f>
        <v/>
      </c>
      <c r="H226" s="64">
        <f t="shared" si="17"/>
        <v>44012</v>
      </c>
      <c r="I226" s="24"/>
    </row>
    <row r="227" spans="1:10" ht="30" customHeight="1" x14ac:dyDescent="0.3">
      <c r="A227" s="18"/>
      <c r="B227" s="18"/>
      <c r="C227" s="18"/>
      <c r="D227" s="18"/>
      <c r="E227" s="21"/>
      <c r="F227" s="20"/>
      <c r="G227" s="18"/>
      <c r="H227" s="20"/>
      <c r="I227" s="18"/>
    </row>
    <row r="228" spans="1:10" ht="30" customHeight="1" x14ac:dyDescent="0.3">
      <c r="A228" s="18"/>
      <c r="B228" s="18"/>
      <c r="C228" s="18"/>
      <c r="D228" s="18"/>
      <c r="E228" s="21"/>
      <c r="F228" s="20"/>
      <c r="G228" s="18"/>
      <c r="H228" s="20"/>
      <c r="I228" s="18"/>
    </row>
    <row r="229" spans="1:10" ht="39.950000000000003" customHeight="1" x14ac:dyDescent="0.5">
      <c r="A229" s="49" t="s">
        <v>7</v>
      </c>
      <c r="B229" s="50"/>
      <c r="C229" s="50"/>
      <c r="D229" s="50"/>
      <c r="E229" s="51"/>
      <c r="F229" s="52"/>
      <c r="G229" s="50"/>
      <c r="H229" s="96">
        <f>Tabelle1!$C$1</f>
        <v>2020</v>
      </c>
      <c r="I229" s="96"/>
      <c r="J229" s="16"/>
    </row>
    <row r="230" spans="1:10" x14ac:dyDescent="0.3">
      <c r="A230" s="50"/>
      <c r="B230" s="50"/>
      <c r="C230" s="50"/>
      <c r="D230" s="50"/>
      <c r="E230" s="51"/>
      <c r="F230" s="52"/>
      <c r="G230" s="50"/>
      <c r="H230" s="52"/>
      <c r="I230" s="50"/>
    </row>
    <row r="231" spans="1:10" x14ac:dyDescent="0.3">
      <c r="A231" s="50"/>
      <c r="B231" s="50"/>
      <c r="C231" s="50"/>
      <c r="D231" s="50"/>
      <c r="E231" s="68"/>
      <c r="F231" s="53"/>
      <c r="G231" s="69"/>
      <c r="H231" s="53">
        <v>7</v>
      </c>
      <c r="I231" s="50"/>
    </row>
    <row r="232" spans="1:10" x14ac:dyDescent="0.3">
      <c r="A232" s="50"/>
      <c r="B232" s="50"/>
      <c r="C232" s="50"/>
      <c r="D232" s="50"/>
      <c r="E232" s="67"/>
      <c r="F232" s="53"/>
      <c r="G232" s="55"/>
      <c r="H232" s="53"/>
      <c r="I232" s="50"/>
    </row>
    <row r="233" spans="1:10" x14ac:dyDescent="0.3">
      <c r="A233" s="50"/>
      <c r="B233" s="50"/>
      <c r="C233" s="50"/>
      <c r="D233" s="50"/>
      <c r="E233" s="67"/>
      <c r="F233" s="53">
        <f>DATE(H230,H231+1,1)-DATE(H230,H231,1)</f>
        <v>31</v>
      </c>
      <c r="G233" s="55"/>
      <c r="H233" s="53"/>
      <c r="I233" s="50"/>
    </row>
    <row r="234" spans="1:10" ht="30" customHeight="1" x14ac:dyDescent="0.35">
      <c r="A234" s="98"/>
      <c r="B234" s="98"/>
      <c r="C234" s="98"/>
      <c r="D234" s="18"/>
      <c r="E234" s="56"/>
      <c r="F234" s="97">
        <f>H235</f>
        <v>44013</v>
      </c>
      <c r="G234" s="97"/>
      <c r="H234" s="97"/>
      <c r="I234" s="22"/>
    </row>
    <row r="235" spans="1:10" ht="30" customHeight="1" x14ac:dyDescent="0.3">
      <c r="A235" s="98"/>
      <c r="B235" s="98"/>
      <c r="C235" s="98"/>
      <c r="D235" s="18"/>
      <c r="E235" s="57" t="str">
        <f>IFERROR(IF(WEEKDAY(F235,2)=1,_xlfn.ISOWEEKNUM(H235),""),"")</f>
        <v/>
      </c>
      <c r="F235" s="58">
        <f>H235</f>
        <v>44013</v>
      </c>
      <c r="G235" s="59" t="str">
        <f>IFERROR(INDEX(Tabelle1!$C$3:$C$51,MATCH(H235,Tabelle1!$B$3:$B$51,0)),"")</f>
        <v/>
      </c>
      <c r="H235" s="60">
        <f>DATE(Tabelle2!$C$4,Tabelle2!$C$44,1)</f>
        <v>44013</v>
      </c>
      <c r="I235" s="24"/>
    </row>
    <row r="236" spans="1:10" ht="30" customHeight="1" x14ac:dyDescent="0.3">
      <c r="A236" s="98"/>
      <c r="B236" s="98"/>
      <c r="C236" s="98"/>
      <c r="D236" s="18"/>
      <c r="E236" s="61" t="str">
        <f t="shared" ref="E236:E265" si="18">IFERROR(IF(WEEKDAY(F236,2)=1,_xlfn.ISOWEEKNUM(H236),""),"")</f>
        <v/>
      </c>
      <c r="F236" s="62">
        <f t="shared" ref="F236:F265" si="19">H236</f>
        <v>44014</v>
      </c>
      <c r="G236" s="63" t="str">
        <f>IFERROR(INDEX(Tabelle1!$C$3:$C$51,MATCH(H236,Tabelle1!$B$3:$B$51,0)),"")</f>
        <v/>
      </c>
      <c r="H236" s="64">
        <f>IFERROR(IF(MONTH(H235+1)=MONTH(H235),H235+1,""),"")</f>
        <v>44014</v>
      </c>
      <c r="I236" s="24"/>
    </row>
    <row r="237" spans="1:10" ht="30" customHeight="1" x14ac:dyDescent="0.3">
      <c r="A237" s="98"/>
      <c r="B237" s="98"/>
      <c r="C237" s="98"/>
      <c r="D237" s="18"/>
      <c r="E237" s="61" t="str">
        <f t="shared" si="18"/>
        <v/>
      </c>
      <c r="F237" s="62">
        <f t="shared" si="19"/>
        <v>44015</v>
      </c>
      <c r="G237" s="63" t="str">
        <f>IFERROR(INDEX(Tabelle1!$C$3:$C$51,MATCH(H237,Tabelle1!$B$3:$B$51,0)),"")</f>
        <v/>
      </c>
      <c r="H237" s="64">
        <f t="shared" ref="H237:H265" si="20">IFERROR(IF(MONTH(H236+1)=MONTH(H236),H236+1,""),"")</f>
        <v>44015</v>
      </c>
      <c r="I237" s="24"/>
    </row>
    <row r="238" spans="1:10" ht="30" customHeight="1" x14ac:dyDescent="0.3">
      <c r="A238" s="98"/>
      <c r="B238" s="98"/>
      <c r="C238" s="98"/>
      <c r="D238" s="18"/>
      <c r="E238" s="61" t="str">
        <f t="shared" si="18"/>
        <v/>
      </c>
      <c r="F238" s="62">
        <f t="shared" si="19"/>
        <v>44016</v>
      </c>
      <c r="G238" s="63" t="str">
        <f>IFERROR(INDEX(Tabelle1!$C$3:$C$51,MATCH(H238,Tabelle1!$B$3:$B$51,0)),"")</f>
        <v/>
      </c>
      <c r="H238" s="64">
        <f t="shared" si="20"/>
        <v>44016</v>
      </c>
      <c r="I238" s="24"/>
    </row>
    <row r="239" spans="1:10" ht="30" customHeight="1" x14ac:dyDescent="0.3">
      <c r="A239" s="98"/>
      <c r="B239" s="98"/>
      <c r="C239" s="98"/>
      <c r="D239" s="18"/>
      <c r="E239" s="61" t="str">
        <f t="shared" si="18"/>
        <v/>
      </c>
      <c r="F239" s="62">
        <f t="shared" si="19"/>
        <v>44017</v>
      </c>
      <c r="G239" s="63" t="str">
        <f>IFERROR(INDEX(Tabelle1!$C$3:$C$51,MATCH(H239,Tabelle1!$B$3:$B$51,0)),"")</f>
        <v/>
      </c>
      <c r="H239" s="64">
        <f t="shared" si="20"/>
        <v>44017</v>
      </c>
      <c r="I239" s="24"/>
    </row>
    <row r="240" spans="1:10" ht="30" customHeight="1" x14ac:dyDescent="0.3">
      <c r="A240" s="98"/>
      <c r="B240" s="98"/>
      <c r="C240" s="98"/>
      <c r="D240" s="18"/>
      <c r="E240" s="61">
        <f t="shared" si="18"/>
        <v>28</v>
      </c>
      <c r="F240" s="62">
        <f t="shared" si="19"/>
        <v>44018</v>
      </c>
      <c r="G240" s="63" t="str">
        <f>IFERROR(INDEX(Tabelle1!$C$3:$C$51,MATCH(H240,Tabelle1!$B$3:$B$51,0)),"")</f>
        <v/>
      </c>
      <c r="H240" s="64">
        <f t="shared" si="20"/>
        <v>44018</v>
      </c>
      <c r="I240" s="24"/>
    </row>
    <row r="241" spans="1:9" ht="30" customHeight="1" x14ac:dyDescent="0.3">
      <c r="A241" s="98"/>
      <c r="B241" s="98"/>
      <c r="C241" s="98"/>
      <c r="D241" s="18"/>
      <c r="E241" s="61" t="str">
        <f t="shared" si="18"/>
        <v/>
      </c>
      <c r="F241" s="62">
        <f t="shared" si="19"/>
        <v>44019</v>
      </c>
      <c r="G241" s="63" t="str">
        <f>IFERROR(INDEX(Tabelle1!$C$3:$C$51,MATCH(H241,Tabelle1!$B$3:$B$51,0)),"")</f>
        <v/>
      </c>
      <c r="H241" s="64">
        <f t="shared" si="20"/>
        <v>44019</v>
      </c>
      <c r="I241" s="24"/>
    </row>
    <row r="242" spans="1:9" ht="30" customHeight="1" x14ac:dyDescent="0.3">
      <c r="A242" s="98"/>
      <c r="B242" s="98"/>
      <c r="C242" s="98"/>
      <c r="D242" s="18"/>
      <c r="E242" s="61" t="str">
        <f t="shared" si="18"/>
        <v/>
      </c>
      <c r="F242" s="62">
        <f t="shared" si="19"/>
        <v>44020</v>
      </c>
      <c r="G242" s="63" t="str">
        <f>IFERROR(INDEX(Tabelle1!$C$3:$C$51,MATCH(H242,Tabelle1!$B$3:$B$51,0)),"")</f>
        <v/>
      </c>
      <c r="H242" s="64">
        <f>IFERROR(IF(MONTH(H241+1)=MONTH(H241),H241+1,""),"")</f>
        <v>44020</v>
      </c>
      <c r="I242" s="24"/>
    </row>
    <row r="243" spans="1:9" ht="30" customHeight="1" x14ac:dyDescent="0.3">
      <c r="A243" s="98"/>
      <c r="B243" s="98"/>
      <c r="C243" s="98"/>
      <c r="D243" s="18"/>
      <c r="E243" s="61" t="str">
        <f t="shared" si="18"/>
        <v/>
      </c>
      <c r="F243" s="62">
        <f t="shared" si="19"/>
        <v>44021</v>
      </c>
      <c r="G243" s="63" t="str">
        <f>IFERROR(INDEX(Tabelle1!$C$3:$C$51,MATCH(H243,Tabelle1!$B$3:$B$51,0)),"")</f>
        <v/>
      </c>
      <c r="H243" s="64">
        <f t="shared" si="20"/>
        <v>44021</v>
      </c>
      <c r="I243" s="24"/>
    </row>
    <row r="244" spans="1:9" ht="30" customHeight="1" x14ac:dyDescent="0.3">
      <c r="A244" s="98"/>
      <c r="B244" s="98"/>
      <c r="C244" s="98"/>
      <c r="D244" s="18"/>
      <c r="E244" s="61" t="str">
        <f t="shared" si="18"/>
        <v/>
      </c>
      <c r="F244" s="62">
        <f t="shared" si="19"/>
        <v>44022</v>
      </c>
      <c r="G244" s="63" t="str">
        <f>IFERROR(INDEX(Tabelle1!$C$3:$C$51,MATCH(H244,Tabelle1!$B$3:$B$51,0)),"")</f>
        <v/>
      </c>
      <c r="H244" s="64">
        <f t="shared" si="20"/>
        <v>44022</v>
      </c>
      <c r="I244" s="24"/>
    </row>
    <row r="245" spans="1:9" ht="30" customHeight="1" x14ac:dyDescent="0.3">
      <c r="A245" s="98"/>
      <c r="B245" s="98"/>
      <c r="C245" s="98"/>
      <c r="D245" s="18"/>
      <c r="E245" s="61" t="str">
        <f t="shared" si="18"/>
        <v/>
      </c>
      <c r="F245" s="62">
        <f t="shared" si="19"/>
        <v>44023</v>
      </c>
      <c r="G245" s="63" t="str">
        <f>IFERROR(INDEX(Tabelle1!$C$3:$C$51,MATCH(H245,Tabelle1!$B$3:$B$51,0)),"")</f>
        <v/>
      </c>
      <c r="H245" s="64">
        <f t="shared" si="20"/>
        <v>44023</v>
      </c>
      <c r="I245" s="24"/>
    </row>
    <row r="246" spans="1:9" ht="30" customHeight="1" x14ac:dyDescent="0.3">
      <c r="A246" s="23"/>
      <c r="B246" s="26" t="s">
        <v>53</v>
      </c>
      <c r="C246" s="23"/>
      <c r="D246" s="18"/>
      <c r="E246" s="61" t="str">
        <f t="shared" si="18"/>
        <v/>
      </c>
      <c r="F246" s="62">
        <f t="shared" si="19"/>
        <v>44024</v>
      </c>
      <c r="G246" s="63" t="str">
        <f>IFERROR(INDEX(Tabelle1!$C$3:$C$51,MATCH(H246,Tabelle1!$B$3:$B$51,0)),"")</f>
        <v/>
      </c>
      <c r="H246" s="64">
        <f t="shared" si="20"/>
        <v>44024</v>
      </c>
      <c r="I246" s="24"/>
    </row>
    <row r="247" spans="1:9" ht="30" customHeight="1" x14ac:dyDescent="0.3">
      <c r="A247" s="23"/>
      <c r="B247" s="23"/>
      <c r="C247" s="23"/>
      <c r="D247" s="18"/>
      <c r="E247" s="61">
        <f t="shared" si="18"/>
        <v>29</v>
      </c>
      <c r="F247" s="62">
        <f t="shared" si="19"/>
        <v>44025</v>
      </c>
      <c r="G247" s="63" t="str">
        <f>IFERROR(INDEX(Tabelle1!$C$3:$C$51,MATCH(H247,Tabelle1!$B$3:$B$51,0)),"")</f>
        <v/>
      </c>
      <c r="H247" s="64">
        <f t="shared" si="20"/>
        <v>44025</v>
      </c>
      <c r="I247" s="24"/>
    </row>
    <row r="248" spans="1:9" ht="30" customHeight="1" x14ac:dyDescent="0.3">
      <c r="A248" s="23"/>
      <c r="B248" s="23"/>
      <c r="C248" s="23"/>
      <c r="D248" s="18"/>
      <c r="E248" s="61" t="str">
        <f t="shared" si="18"/>
        <v/>
      </c>
      <c r="F248" s="62">
        <f t="shared" si="19"/>
        <v>44026</v>
      </c>
      <c r="G248" s="63" t="str">
        <f>IFERROR(INDEX(Tabelle1!$C$3:$C$51,MATCH(H248,Tabelle1!$B$3:$B$51,0)),"")</f>
        <v/>
      </c>
      <c r="H248" s="64">
        <f t="shared" si="20"/>
        <v>44026</v>
      </c>
      <c r="I248" s="24"/>
    </row>
    <row r="249" spans="1:9" ht="30" customHeight="1" x14ac:dyDescent="0.3">
      <c r="A249" s="23"/>
      <c r="B249" s="23"/>
      <c r="C249" s="23"/>
      <c r="D249" s="18"/>
      <c r="E249" s="61" t="str">
        <f t="shared" si="18"/>
        <v/>
      </c>
      <c r="F249" s="62">
        <f t="shared" si="19"/>
        <v>44027</v>
      </c>
      <c r="G249" s="63" t="str">
        <f>IFERROR(INDEX(Tabelle1!$C$3:$C$51,MATCH(H249,Tabelle1!$B$3:$B$51,0)),"")</f>
        <v/>
      </c>
      <c r="H249" s="64">
        <f t="shared" si="20"/>
        <v>44027</v>
      </c>
      <c r="I249" s="24"/>
    </row>
    <row r="250" spans="1:9" ht="30" customHeight="1" x14ac:dyDescent="0.3">
      <c r="A250" s="23"/>
      <c r="B250" s="23"/>
      <c r="C250" s="23"/>
      <c r="D250" s="18"/>
      <c r="E250" s="61" t="str">
        <f t="shared" si="18"/>
        <v/>
      </c>
      <c r="F250" s="62">
        <f t="shared" si="19"/>
        <v>44028</v>
      </c>
      <c r="G250" s="63" t="str">
        <f>IFERROR(INDEX(Tabelle1!$C$3:$C$51,MATCH(H250,Tabelle1!$B$3:$B$51,0)),"")</f>
        <v/>
      </c>
      <c r="H250" s="64">
        <f t="shared" si="20"/>
        <v>44028</v>
      </c>
      <c r="I250" s="24"/>
    </row>
    <row r="251" spans="1:9" ht="30" customHeight="1" x14ac:dyDescent="0.3">
      <c r="A251" s="18"/>
      <c r="B251" s="18"/>
      <c r="C251" s="18"/>
      <c r="D251" s="18"/>
      <c r="E251" s="61" t="str">
        <f t="shared" si="18"/>
        <v/>
      </c>
      <c r="F251" s="62">
        <f t="shared" si="19"/>
        <v>44029</v>
      </c>
      <c r="G251" s="63" t="str">
        <f>IFERROR(INDEX(Tabelle1!$C$3:$C$51,MATCH(H251,Tabelle1!$B$3:$B$51,0)),"")</f>
        <v/>
      </c>
      <c r="H251" s="64">
        <f t="shared" si="20"/>
        <v>44029</v>
      </c>
      <c r="I251" s="24"/>
    </row>
    <row r="252" spans="1:9" ht="30" customHeight="1" x14ac:dyDescent="0.3">
      <c r="A252" s="18"/>
      <c r="B252" s="18"/>
      <c r="C252" s="18"/>
      <c r="D252" s="18"/>
      <c r="E252" s="61" t="str">
        <f t="shared" si="18"/>
        <v/>
      </c>
      <c r="F252" s="62">
        <f t="shared" si="19"/>
        <v>44030</v>
      </c>
      <c r="G252" s="63" t="str">
        <f>IFERROR(INDEX(Tabelle1!$C$3:$C$51,MATCH(H252,Tabelle1!$B$3:$B$51,0)),"")</f>
        <v/>
      </c>
      <c r="H252" s="64">
        <f t="shared" si="20"/>
        <v>44030</v>
      </c>
      <c r="I252" s="24"/>
    </row>
    <row r="253" spans="1:9" ht="30" customHeight="1" x14ac:dyDescent="0.3">
      <c r="A253" s="18"/>
      <c r="B253" s="18"/>
      <c r="C253" s="18"/>
      <c r="D253" s="18"/>
      <c r="E253" s="61" t="str">
        <f t="shared" si="18"/>
        <v/>
      </c>
      <c r="F253" s="62">
        <f t="shared" si="19"/>
        <v>44031</v>
      </c>
      <c r="G253" s="63" t="str">
        <f>IFERROR(INDEX(Tabelle1!$C$3:$C$51,MATCH(H253,Tabelle1!$B$3:$B$51,0)),"")</f>
        <v/>
      </c>
      <c r="H253" s="64">
        <f t="shared" si="20"/>
        <v>44031</v>
      </c>
      <c r="I253" s="24"/>
    </row>
    <row r="254" spans="1:9" ht="30" customHeight="1" x14ac:dyDescent="0.3">
      <c r="A254" s="18"/>
      <c r="B254" s="18"/>
      <c r="C254" s="18"/>
      <c r="D254" s="18"/>
      <c r="E254" s="61">
        <f t="shared" si="18"/>
        <v>30</v>
      </c>
      <c r="F254" s="62">
        <f t="shared" si="19"/>
        <v>44032</v>
      </c>
      <c r="G254" s="63" t="str">
        <f>IFERROR(INDEX(Tabelle1!$C$3:$C$51,MATCH(H254,Tabelle1!$B$3:$B$51,0)),"")</f>
        <v/>
      </c>
      <c r="H254" s="64">
        <f t="shared" si="20"/>
        <v>44032</v>
      </c>
      <c r="I254" s="24"/>
    </row>
    <row r="255" spans="1:9" ht="30" customHeight="1" x14ac:dyDescent="0.3">
      <c r="A255" s="18"/>
      <c r="B255" s="18"/>
      <c r="C255" s="18"/>
      <c r="D255" s="18"/>
      <c r="E255" s="61" t="str">
        <f t="shared" si="18"/>
        <v/>
      </c>
      <c r="F255" s="62">
        <f t="shared" si="19"/>
        <v>44033</v>
      </c>
      <c r="G255" s="63" t="str">
        <f>IFERROR(INDEX(Tabelle1!$C$3:$C$51,MATCH(H255,Tabelle1!$B$3:$B$51,0)),"")</f>
        <v/>
      </c>
      <c r="H255" s="64">
        <f t="shared" si="20"/>
        <v>44033</v>
      </c>
      <c r="I255" s="24"/>
    </row>
    <row r="256" spans="1:9" ht="30" customHeight="1" x14ac:dyDescent="0.3">
      <c r="A256" s="40" t="s">
        <v>54</v>
      </c>
      <c r="B256" s="41"/>
      <c r="C256" s="42"/>
      <c r="D256" s="18"/>
      <c r="E256" s="61" t="str">
        <f t="shared" si="18"/>
        <v/>
      </c>
      <c r="F256" s="62">
        <f t="shared" si="19"/>
        <v>44034</v>
      </c>
      <c r="G256" s="63" t="str">
        <f>IFERROR(INDEX(Tabelle1!$C$3:$C$51,MATCH(H256,Tabelle1!$B$3:$B$51,0)),"")</f>
        <v/>
      </c>
      <c r="H256" s="64">
        <f t="shared" si="20"/>
        <v>44034</v>
      </c>
      <c r="I256" s="24"/>
    </row>
    <row r="257" spans="1:10" ht="30" customHeight="1" x14ac:dyDescent="0.3">
      <c r="A257" s="43"/>
      <c r="B257" s="44"/>
      <c r="C257" s="45"/>
      <c r="D257" s="18"/>
      <c r="E257" s="61" t="str">
        <f t="shared" si="18"/>
        <v/>
      </c>
      <c r="F257" s="62">
        <f t="shared" si="19"/>
        <v>44035</v>
      </c>
      <c r="G257" s="63" t="str">
        <f>IFERROR(INDEX(Tabelle1!$C$3:$C$51,MATCH(H257,Tabelle1!$B$3:$B$51,0)),"")</f>
        <v/>
      </c>
      <c r="H257" s="64">
        <f t="shared" si="20"/>
        <v>44035</v>
      </c>
      <c r="I257" s="24"/>
    </row>
    <row r="258" spans="1:10" ht="30" customHeight="1" x14ac:dyDescent="0.3">
      <c r="A258" s="43"/>
      <c r="B258" s="44"/>
      <c r="C258" s="45"/>
      <c r="D258" s="18"/>
      <c r="E258" s="61" t="str">
        <f t="shared" si="18"/>
        <v/>
      </c>
      <c r="F258" s="62">
        <f t="shared" si="19"/>
        <v>44036</v>
      </c>
      <c r="G258" s="63" t="str">
        <f>IFERROR(INDEX(Tabelle1!$C$3:$C$51,MATCH(H258,Tabelle1!$B$3:$B$51,0)),"")</f>
        <v/>
      </c>
      <c r="H258" s="64">
        <f t="shared" si="20"/>
        <v>44036</v>
      </c>
      <c r="I258" s="24"/>
    </row>
    <row r="259" spans="1:10" ht="30" customHeight="1" x14ac:dyDescent="0.3">
      <c r="A259" s="43"/>
      <c r="B259" s="44"/>
      <c r="C259" s="45"/>
      <c r="D259" s="18"/>
      <c r="E259" s="61" t="str">
        <f t="shared" si="18"/>
        <v/>
      </c>
      <c r="F259" s="62">
        <f t="shared" si="19"/>
        <v>44037</v>
      </c>
      <c r="G259" s="63" t="str">
        <f>IFERROR(INDEX(Tabelle1!$C$3:$C$51,MATCH(H259,Tabelle1!$B$3:$B$51,0)),"")</f>
        <v/>
      </c>
      <c r="H259" s="64">
        <f t="shared" si="20"/>
        <v>44037</v>
      </c>
      <c r="I259" s="24"/>
    </row>
    <row r="260" spans="1:10" ht="30" customHeight="1" x14ac:dyDescent="0.3">
      <c r="A260" s="43"/>
      <c r="B260" s="44"/>
      <c r="C260" s="45"/>
      <c r="D260" s="18"/>
      <c r="E260" s="61" t="str">
        <f t="shared" si="18"/>
        <v/>
      </c>
      <c r="F260" s="62">
        <f t="shared" si="19"/>
        <v>44038</v>
      </c>
      <c r="G260" s="63" t="str">
        <f>IFERROR(INDEX(Tabelle1!$C$3:$C$51,MATCH(H260,Tabelle1!$B$3:$B$51,0)),"")</f>
        <v/>
      </c>
      <c r="H260" s="64">
        <f t="shared" si="20"/>
        <v>44038</v>
      </c>
      <c r="I260" s="24"/>
    </row>
    <row r="261" spans="1:10" ht="30" customHeight="1" x14ac:dyDescent="0.3">
      <c r="A261" s="43"/>
      <c r="B261" s="44"/>
      <c r="C261" s="45"/>
      <c r="D261" s="18"/>
      <c r="E261" s="61">
        <f t="shared" si="18"/>
        <v>31</v>
      </c>
      <c r="F261" s="62">
        <f t="shared" si="19"/>
        <v>44039</v>
      </c>
      <c r="G261" s="63" t="str">
        <f>IFERROR(INDEX(Tabelle1!$C$3:$C$51,MATCH(H261,Tabelle1!$B$3:$B$51,0)),"")</f>
        <v/>
      </c>
      <c r="H261" s="64">
        <f t="shared" si="20"/>
        <v>44039</v>
      </c>
      <c r="I261" s="24"/>
    </row>
    <row r="262" spans="1:10" ht="30" customHeight="1" x14ac:dyDescent="0.3">
      <c r="A262" s="43"/>
      <c r="B262" s="44"/>
      <c r="C262" s="45"/>
      <c r="D262" s="18"/>
      <c r="E262" s="61" t="str">
        <f t="shared" si="18"/>
        <v/>
      </c>
      <c r="F262" s="62">
        <f t="shared" si="19"/>
        <v>44040</v>
      </c>
      <c r="G262" s="63" t="str">
        <f>IFERROR(INDEX(Tabelle1!$C$3:$C$51,MATCH(H262,Tabelle1!$B$3:$B$51,0)),"")</f>
        <v/>
      </c>
      <c r="H262" s="64">
        <f t="shared" si="20"/>
        <v>44040</v>
      </c>
      <c r="I262" s="24"/>
    </row>
    <row r="263" spans="1:10" ht="30" customHeight="1" x14ac:dyDescent="0.3">
      <c r="A263" s="43"/>
      <c r="B263" s="44"/>
      <c r="C263" s="45"/>
      <c r="D263" s="18"/>
      <c r="E263" s="61" t="str">
        <f t="shared" si="18"/>
        <v/>
      </c>
      <c r="F263" s="62">
        <f t="shared" si="19"/>
        <v>44041</v>
      </c>
      <c r="G263" s="63" t="str">
        <f>IFERROR(INDEX(Tabelle1!$C$3:$C$51,MATCH(H263,Tabelle1!$B$3:$B$51,0)),"")</f>
        <v/>
      </c>
      <c r="H263" s="64">
        <f t="shared" si="20"/>
        <v>44041</v>
      </c>
      <c r="I263" s="24"/>
    </row>
    <row r="264" spans="1:10" ht="30" customHeight="1" x14ac:dyDescent="0.3">
      <c r="A264" s="43"/>
      <c r="B264" s="44"/>
      <c r="C264" s="45"/>
      <c r="D264" s="18"/>
      <c r="E264" s="61" t="str">
        <f t="shared" si="18"/>
        <v/>
      </c>
      <c r="F264" s="62">
        <f t="shared" si="19"/>
        <v>44042</v>
      </c>
      <c r="G264" s="63" t="str">
        <f>IFERROR(INDEX(Tabelle1!$C$3:$C$51,MATCH(H264,Tabelle1!$B$3:$B$51,0)),"")</f>
        <v/>
      </c>
      <c r="H264" s="64">
        <f t="shared" si="20"/>
        <v>44042</v>
      </c>
      <c r="I264" s="24"/>
    </row>
    <row r="265" spans="1:10" ht="30" customHeight="1" x14ac:dyDescent="0.3">
      <c r="A265" s="46"/>
      <c r="B265" s="47"/>
      <c r="C265" s="48"/>
      <c r="D265" s="18"/>
      <c r="E265" s="61" t="str">
        <f t="shared" si="18"/>
        <v/>
      </c>
      <c r="F265" s="62">
        <f t="shared" si="19"/>
        <v>44043</v>
      </c>
      <c r="G265" s="63" t="str">
        <f>IFERROR(INDEX(Tabelle1!$C$3:$C$51,MATCH(H265,Tabelle1!$B$3:$B$51,0)),"")</f>
        <v/>
      </c>
      <c r="H265" s="64">
        <f t="shared" si="20"/>
        <v>44043</v>
      </c>
      <c r="I265" s="24"/>
    </row>
    <row r="266" spans="1:10" ht="28.35" customHeight="1" x14ac:dyDescent="0.3">
      <c r="A266" s="18"/>
      <c r="B266" s="18"/>
      <c r="C266" s="18"/>
      <c r="D266" s="18"/>
      <c r="E266" s="21"/>
      <c r="F266" s="20"/>
      <c r="G266" s="18"/>
      <c r="H266" s="20"/>
      <c r="I266" s="18"/>
    </row>
    <row r="267" spans="1:10" ht="39.950000000000003" customHeight="1" x14ac:dyDescent="0.5">
      <c r="A267" s="49" t="s">
        <v>7</v>
      </c>
      <c r="B267" s="50"/>
      <c r="C267" s="50"/>
      <c r="D267" s="50"/>
      <c r="E267" s="51"/>
      <c r="F267" s="52"/>
      <c r="G267" s="50"/>
      <c r="H267" s="96">
        <f>Tabelle1!$C$1</f>
        <v>2020</v>
      </c>
      <c r="I267" s="96"/>
      <c r="J267" s="16"/>
    </row>
    <row r="268" spans="1:10" x14ac:dyDescent="0.3">
      <c r="A268" s="50"/>
      <c r="B268" s="50"/>
      <c r="C268" s="50"/>
      <c r="D268" s="50"/>
      <c r="E268" s="51"/>
      <c r="F268" s="52"/>
      <c r="G268" s="50"/>
      <c r="H268" s="52"/>
      <c r="I268" s="50"/>
    </row>
    <row r="269" spans="1:10" x14ac:dyDescent="0.3">
      <c r="A269" s="50"/>
      <c r="B269" s="50"/>
      <c r="C269" s="50"/>
      <c r="D269" s="50"/>
      <c r="E269" s="68"/>
      <c r="F269" s="53"/>
      <c r="G269" s="69"/>
      <c r="H269" s="53">
        <v>8</v>
      </c>
      <c r="I269" s="50"/>
    </row>
    <row r="270" spans="1:10" x14ac:dyDescent="0.3">
      <c r="A270" s="50"/>
      <c r="B270" s="50"/>
      <c r="C270" s="50"/>
      <c r="D270" s="50"/>
      <c r="E270" s="67"/>
      <c r="F270" s="53"/>
      <c r="G270" s="55"/>
      <c r="H270" s="53"/>
      <c r="I270" s="50"/>
    </row>
    <row r="271" spans="1:10" x14ac:dyDescent="0.3">
      <c r="A271" s="50"/>
      <c r="B271" s="50"/>
      <c r="C271" s="50"/>
      <c r="D271" s="50"/>
      <c r="E271" s="67"/>
      <c r="F271" s="53">
        <f>DATE(H268,H269+1,1)-DATE(H268,H269,1)</f>
        <v>31</v>
      </c>
      <c r="G271" s="55"/>
      <c r="H271" s="53"/>
      <c r="I271" s="50"/>
    </row>
    <row r="272" spans="1:10" ht="30" customHeight="1" x14ac:dyDescent="0.35">
      <c r="A272" s="98"/>
      <c r="B272" s="98"/>
      <c r="C272" s="98"/>
      <c r="D272" s="18"/>
      <c r="E272" s="56"/>
      <c r="F272" s="99">
        <f>H273</f>
        <v>44044</v>
      </c>
      <c r="G272" s="97"/>
      <c r="H272" s="97"/>
      <c r="I272" s="22"/>
    </row>
    <row r="273" spans="1:9" ht="30" customHeight="1" x14ac:dyDescent="0.3">
      <c r="A273" s="98"/>
      <c r="B273" s="98"/>
      <c r="C273" s="98"/>
      <c r="D273" s="18"/>
      <c r="E273" s="57" t="str">
        <f>IFERROR(IF(WEEKDAY(F273,2)=1,_xlfn.ISOWEEKNUM(H273),""),"")</f>
        <v/>
      </c>
      <c r="F273" s="58">
        <f>H273</f>
        <v>44044</v>
      </c>
      <c r="G273" s="59" t="str">
        <f>IFERROR(INDEX(Tabelle1!$C$3:$C$51,MATCH(H273,Tabelle1!$B$3:$B$51,0)),"")</f>
        <v/>
      </c>
      <c r="H273" s="60">
        <f>DATE(Tabelle2!$C$4,Tabelle2!$G$44,1)</f>
        <v>44044</v>
      </c>
      <c r="I273" s="24"/>
    </row>
    <row r="274" spans="1:9" ht="30" customHeight="1" x14ac:dyDescent="0.3">
      <c r="A274" s="98"/>
      <c r="B274" s="98"/>
      <c r="C274" s="98"/>
      <c r="D274" s="18"/>
      <c r="E274" s="61" t="str">
        <f t="shared" ref="E274:E303" si="21">IFERROR(IF(WEEKDAY(F274,2)=1,_xlfn.ISOWEEKNUM(H274),""),"")</f>
        <v/>
      </c>
      <c r="F274" s="62">
        <f t="shared" ref="F274:F303" si="22">H274</f>
        <v>44045</v>
      </c>
      <c r="G274" s="63" t="str">
        <f>IFERROR(INDEX(Tabelle1!$C$3:$C$51,MATCH(H274,Tabelle1!$B$3:$B$51,0)),"")</f>
        <v/>
      </c>
      <c r="H274" s="64">
        <f>IFERROR(IF(MONTH(H273+1)=MONTH(H273),H273+1,""),"")</f>
        <v>44045</v>
      </c>
      <c r="I274" s="24"/>
    </row>
    <row r="275" spans="1:9" ht="30" customHeight="1" x14ac:dyDescent="0.3">
      <c r="A275" s="98"/>
      <c r="B275" s="98"/>
      <c r="C275" s="98"/>
      <c r="D275" s="18"/>
      <c r="E275" s="61">
        <f t="shared" si="21"/>
        <v>32</v>
      </c>
      <c r="F275" s="62">
        <f t="shared" si="22"/>
        <v>44046</v>
      </c>
      <c r="G275" s="63" t="str">
        <f>IFERROR(INDEX(Tabelle1!$C$3:$C$51,MATCH(H275,Tabelle1!$B$3:$B$51,0)),"")</f>
        <v/>
      </c>
      <c r="H275" s="64">
        <f t="shared" ref="H275:H303" si="23">IFERROR(IF(MONTH(H274+1)=MONTH(H274),H274+1,""),"")</f>
        <v>44046</v>
      </c>
      <c r="I275" s="24"/>
    </row>
    <row r="276" spans="1:9" ht="30" customHeight="1" x14ac:dyDescent="0.3">
      <c r="A276" s="98"/>
      <c r="B276" s="98"/>
      <c r="C276" s="98"/>
      <c r="D276" s="18"/>
      <c r="E276" s="61" t="str">
        <f t="shared" si="21"/>
        <v/>
      </c>
      <c r="F276" s="62">
        <f t="shared" si="22"/>
        <v>44047</v>
      </c>
      <c r="G276" s="63" t="str">
        <f>IFERROR(INDEX(Tabelle1!$C$3:$C$51,MATCH(H276,Tabelle1!$B$3:$B$51,0)),"")</f>
        <v/>
      </c>
      <c r="H276" s="64">
        <f t="shared" si="23"/>
        <v>44047</v>
      </c>
      <c r="I276" s="24"/>
    </row>
    <row r="277" spans="1:9" ht="30" customHeight="1" x14ac:dyDescent="0.3">
      <c r="A277" s="98"/>
      <c r="B277" s="98"/>
      <c r="C277" s="98"/>
      <c r="D277" s="18"/>
      <c r="E277" s="61" t="str">
        <f t="shared" si="21"/>
        <v/>
      </c>
      <c r="F277" s="62">
        <f t="shared" si="22"/>
        <v>44048</v>
      </c>
      <c r="G277" s="63" t="str">
        <f>IFERROR(INDEX(Tabelle1!$C$3:$C$51,MATCH(H277,Tabelle1!$B$3:$B$51,0)),"")</f>
        <v/>
      </c>
      <c r="H277" s="64">
        <f t="shared" si="23"/>
        <v>44048</v>
      </c>
      <c r="I277" s="24"/>
    </row>
    <row r="278" spans="1:9" ht="30" customHeight="1" x14ac:dyDescent="0.3">
      <c r="A278" s="98"/>
      <c r="B278" s="98"/>
      <c r="C278" s="98"/>
      <c r="D278" s="18"/>
      <c r="E278" s="61" t="str">
        <f t="shared" si="21"/>
        <v/>
      </c>
      <c r="F278" s="62">
        <f t="shared" si="22"/>
        <v>44049</v>
      </c>
      <c r="G278" s="63" t="str">
        <f>IFERROR(INDEX(Tabelle1!$C$3:$C$51,MATCH(H278,Tabelle1!$B$3:$B$51,0)),"")</f>
        <v/>
      </c>
      <c r="H278" s="64">
        <f t="shared" si="23"/>
        <v>44049</v>
      </c>
      <c r="I278" s="24"/>
    </row>
    <row r="279" spans="1:9" ht="30" customHeight="1" x14ac:dyDescent="0.3">
      <c r="A279" s="98"/>
      <c r="B279" s="98"/>
      <c r="C279" s="98"/>
      <c r="D279" s="18"/>
      <c r="E279" s="61" t="str">
        <f t="shared" si="21"/>
        <v/>
      </c>
      <c r="F279" s="62">
        <f t="shared" si="22"/>
        <v>44050</v>
      </c>
      <c r="G279" s="63" t="str">
        <f>IFERROR(INDEX(Tabelle1!$C$3:$C$51,MATCH(H279,Tabelle1!$B$3:$B$51,0)),"")</f>
        <v/>
      </c>
      <c r="H279" s="64">
        <f t="shared" si="23"/>
        <v>44050</v>
      </c>
      <c r="I279" s="24"/>
    </row>
    <row r="280" spans="1:9" ht="30" customHeight="1" x14ac:dyDescent="0.3">
      <c r="A280" s="98"/>
      <c r="B280" s="98"/>
      <c r="C280" s="98"/>
      <c r="D280" s="18"/>
      <c r="E280" s="61" t="str">
        <f t="shared" si="21"/>
        <v/>
      </c>
      <c r="F280" s="62">
        <f t="shared" si="22"/>
        <v>44051</v>
      </c>
      <c r="G280" s="63" t="str">
        <f>IFERROR(INDEX(Tabelle1!$C$3:$C$51,MATCH(H280,Tabelle1!$B$3:$B$51,0)),"")</f>
        <v/>
      </c>
      <c r="H280" s="64">
        <f>IFERROR(IF(MONTH(H279+1)=MONTH(H279),H279+1,""),"")</f>
        <v>44051</v>
      </c>
      <c r="I280" s="24"/>
    </row>
    <row r="281" spans="1:9" ht="30" customHeight="1" x14ac:dyDescent="0.3">
      <c r="A281" s="98"/>
      <c r="B281" s="98"/>
      <c r="C281" s="98"/>
      <c r="D281" s="18"/>
      <c r="E281" s="61" t="str">
        <f t="shared" si="21"/>
        <v/>
      </c>
      <c r="F281" s="62">
        <f t="shared" si="22"/>
        <v>44052</v>
      </c>
      <c r="G281" s="63" t="str">
        <f>IFERROR(INDEX(Tabelle1!$C$3:$C$51,MATCH(H281,Tabelle1!$B$3:$B$51,0)),"")</f>
        <v/>
      </c>
      <c r="H281" s="64">
        <f t="shared" si="23"/>
        <v>44052</v>
      </c>
      <c r="I281" s="24"/>
    </row>
    <row r="282" spans="1:9" ht="30" customHeight="1" x14ac:dyDescent="0.3">
      <c r="A282" s="98"/>
      <c r="B282" s="98"/>
      <c r="C282" s="98"/>
      <c r="D282" s="18"/>
      <c r="E282" s="61">
        <f t="shared" si="21"/>
        <v>33</v>
      </c>
      <c r="F282" s="62">
        <f t="shared" si="22"/>
        <v>44053</v>
      </c>
      <c r="G282" s="63" t="str">
        <f>IFERROR(INDEX(Tabelle1!$C$3:$C$51,MATCH(H282,Tabelle1!$B$3:$B$51,0)),"")</f>
        <v/>
      </c>
      <c r="H282" s="64">
        <f t="shared" si="23"/>
        <v>44053</v>
      </c>
      <c r="I282" s="24"/>
    </row>
    <row r="283" spans="1:9" ht="30" customHeight="1" x14ac:dyDescent="0.3">
      <c r="A283" s="98"/>
      <c r="B283" s="98"/>
      <c r="C283" s="98"/>
      <c r="D283" s="18"/>
      <c r="E283" s="61" t="str">
        <f t="shared" si="21"/>
        <v/>
      </c>
      <c r="F283" s="62">
        <f t="shared" si="22"/>
        <v>44054</v>
      </c>
      <c r="G283" s="63" t="str">
        <f>IFERROR(INDEX(Tabelle1!$C$3:$C$51,MATCH(H283,Tabelle1!$B$3:$B$51,0)),"")</f>
        <v/>
      </c>
      <c r="H283" s="64">
        <f t="shared" si="23"/>
        <v>44054</v>
      </c>
      <c r="I283" s="24"/>
    </row>
    <row r="284" spans="1:9" ht="30" customHeight="1" x14ac:dyDescent="0.3">
      <c r="A284" s="23"/>
      <c r="B284" s="26" t="s">
        <v>53</v>
      </c>
      <c r="C284" s="23"/>
      <c r="D284" s="18"/>
      <c r="E284" s="61" t="str">
        <f t="shared" si="21"/>
        <v/>
      </c>
      <c r="F284" s="62">
        <f t="shared" si="22"/>
        <v>44055</v>
      </c>
      <c r="G284" s="63" t="str">
        <f>IFERROR(INDEX(Tabelle1!$C$3:$C$51,MATCH(H284,Tabelle1!$B$3:$B$51,0)),"")</f>
        <v/>
      </c>
      <c r="H284" s="64">
        <f t="shared" si="23"/>
        <v>44055</v>
      </c>
      <c r="I284" s="24"/>
    </row>
    <row r="285" spans="1:9" ht="30" customHeight="1" x14ac:dyDescent="0.3">
      <c r="A285" s="23"/>
      <c r="B285" s="23"/>
      <c r="C285" s="23"/>
      <c r="D285" s="18"/>
      <c r="E285" s="61" t="str">
        <f t="shared" si="21"/>
        <v/>
      </c>
      <c r="F285" s="62">
        <f t="shared" si="22"/>
        <v>44056</v>
      </c>
      <c r="G285" s="63" t="str">
        <f>IFERROR(INDEX(Tabelle1!$C$3:$C$51,MATCH(H285,Tabelle1!$B$3:$B$51,0)),"")</f>
        <v/>
      </c>
      <c r="H285" s="64">
        <f t="shared" si="23"/>
        <v>44056</v>
      </c>
      <c r="I285" s="24"/>
    </row>
    <row r="286" spans="1:9" ht="30" customHeight="1" x14ac:dyDescent="0.3">
      <c r="A286" s="23"/>
      <c r="B286" s="23"/>
      <c r="C286" s="23"/>
      <c r="D286" s="18"/>
      <c r="E286" s="61" t="str">
        <f t="shared" si="21"/>
        <v/>
      </c>
      <c r="F286" s="62">
        <f t="shared" si="22"/>
        <v>44057</v>
      </c>
      <c r="G286" s="63" t="str">
        <f>IFERROR(INDEX(Tabelle1!$C$3:$C$51,MATCH(H286,Tabelle1!$B$3:$B$51,0)),"")</f>
        <v/>
      </c>
      <c r="H286" s="64">
        <f t="shared" si="23"/>
        <v>44057</v>
      </c>
      <c r="I286" s="24"/>
    </row>
    <row r="287" spans="1:9" ht="30" customHeight="1" x14ac:dyDescent="0.3">
      <c r="A287" s="23"/>
      <c r="B287" s="23"/>
      <c r="C287" s="23"/>
      <c r="D287" s="18"/>
      <c r="E287" s="61" t="str">
        <f t="shared" si="21"/>
        <v/>
      </c>
      <c r="F287" s="62">
        <f t="shared" si="22"/>
        <v>44058</v>
      </c>
      <c r="G287" s="63" t="str">
        <f>IFERROR(INDEX(Tabelle1!$C$3:$C$51,MATCH(H287,Tabelle1!$B$3:$B$51,0)),"")</f>
        <v/>
      </c>
      <c r="H287" s="64">
        <f t="shared" si="23"/>
        <v>44058</v>
      </c>
      <c r="I287" s="24"/>
    </row>
    <row r="288" spans="1:9" ht="30" customHeight="1" x14ac:dyDescent="0.3">
      <c r="A288" s="23"/>
      <c r="B288" s="23"/>
      <c r="C288" s="23"/>
      <c r="D288" s="18"/>
      <c r="E288" s="61" t="str">
        <f t="shared" si="21"/>
        <v/>
      </c>
      <c r="F288" s="62">
        <f t="shared" si="22"/>
        <v>44059</v>
      </c>
      <c r="G288" s="63" t="str">
        <f>IFERROR(INDEX(Tabelle1!$C$3:$C$51,MATCH(H288,Tabelle1!$B$3:$B$51,0)),"")</f>
        <v/>
      </c>
      <c r="H288" s="64">
        <f t="shared" si="23"/>
        <v>44059</v>
      </c>
      <c r="I288" s="24"/>
    </row>
    <row r="289" spans="1:9" ht="30" customHeight="1" x14ac:dyDescent="0.3">
      <c r="A289" s="18"/>
      <c r="B289" s="18"/>
      <c r="C289" s="18"/>
      <c r="D289" s="18"/>
      <c r="E289" s="61">
        <f t="shared" si="21"/>
        <v>34</v>
      </c>
      <c r="F289" s="62">
        <f t="shared" si="22"/>
        <v>44060</v>
      </c>
      <c r="G289" s="63" t="str">
        <f>IFERROR(INDEX(Tabelle1!$C$3:$C$51,MATCH(H289,Tabelle1!$B$3:$B$51,0)),"")</f>
        <v/>
      </c>
      <c r="H289" s="64">
        <f t="shared" si="23"/>
        <v>44060</v>
      </c>
      <c r="I289" s="24"/>
    </row>
    <row r="290" spans="1:9" ht="30" customHeight="1" x14ac:dyDescent="0.3">
      <c r="A290" s="18"/>
      <c r="B290" s="18"/>
      <c r="C290" s="18"/>
      <c r="D290" s="18"/>
      <c r="E290" s="61" t="str">
        <f t="shared" si="21"/>
        <v/>
      </c>
      <c r="F290" s="62">
        <f t="shared" si="22"/>
        <v>44061</v>
      </c>
      <c r="G290" s="63" t="str">
        <f>IFERROR(INDEX(Tabelle1!$C$3:$C$51,MATCH(H290,Tabelle1!$B$3:$B$51,0)),"")</f>
        <v/>
      </c>
      <c r="H290" s="64">
        <f t="shared" si="23"/>
        <v>44061</v>
      </c>
      <c r="I290" s="24"/>
    </row>
    <row r="291" spans="1:9" ht="30" customHeight="1" x14ac:dyDescent="0.3">
      <c r="A291" s="18"/>
      <c r="B291" s="18"/>
      <c r="C291" s="18"/>
      <c r="D291" s="18"/>
      <c r="E291" s="61" t="str">
        <f t="shared" si="21"/>
        <v/>
      </c>
      <c r="F291" s="62">
        <f t="shared" si="22"/>
        <v>44062</v>
      </c>
      <c r="G291" s="63" t="str">
        <f>IFERROR(INDEX(Tabelle1!$C$3:$C$51,MATCH(H291,Tabelle1!$B$3:$B$51,0)),"")</f>
        <v/>
      </c>
      <c r="H291" s="64">
        <f t="shared" si="23"/>
        <v>44062</v>
      </c>
      <c r="I291" s="24"/>
    </row>
    <row r="292" spans="1:9" ht="30" customHeight="1" x14ac:dyDescent="0.3">
      <c r="A292" s="18"/>
      <c r="B292" s="18"/>
      <c r="C292" s="18"/>
      <c r="D292" s="18"/>
      <c r="E292" s="61" t="str">
        <f t="shared" si="21"/>
        <v/>
      </c>
      <c r="F292" s="62">
        <f t="shared" si="22"/>
        <v>44063</v>
      </c>
      <c r="G292" s="63" t="str">
        <f>IFERROR(INDEX(Tabelle1!$C$3:$C$51,MATCH(H292,Tabelle1!$B$3:$B$51,0)),"")</f>
        <v/>
      </c>
      <c r="H292" s="64">
        <f t="shared" si="23"/>
        <v>44063</v>
      </c>
      <c r="I292" s="24"/>
    </row>
    <row r="293" spans="1:9" ht="30" customHeight="1" x14ac:dyDescent="0.3">
      <c r="A293" s="18"/>
      <c r="B293" s="18"/>
      <c r="C293" s="18"/>
      <c r="D293" s="18"/>
      <c r="E293" s="61" t="str">
        <f t="shared" si="21"/>
        <v/>
      </c>
      <c r="F293" s="62">
        <f t="shared" si="22"/>
        <v>44064</v>
      </c>
      <c r="G293" s="63" t="str">
        <f>IFERROR(INDEX(Tabelle1!$C$3:$C$51,MATCH(H293,Tabelle1!$B$3:$B$51,0)),"")</f>
        <v/>
      </c>
      <c r="H293" s="64">
        <f t="shared" si="23"/>
        <v>44064</v>
      </c>
      <c r="I293" s="24"/>
    </row>
    <row r="294" spans="1:9" ht="30" customHeight="1" x14ac:dyDescent="0.3">
      <c r="A294" s="40" t="s">
        <v>54</v>
      </c>
      <c r="B294" s="41"/>
      <c r="C294" s="42"/>
      <c r="D294" s="18"/>
      <c r="E294" s="61" t="str">
        <f t="shared" si="21"/>
        <v/>
      </c>
      <c r="F294" s="62">
        <f t="shared" si="22"/>
        <v>44065</v>
      </c>
      <c r="G294" s="63" t="str">
        <f>IFERROR(INDEX(Tabelle1!$C$3:$C$51,MATCH(H294,Tabelle1!$B$3:$B$51,0)),"")</f>
        <v/>
      </c>
      <c r="H294" s="64">
        <f t="shared" si="23"/>
        <v>44065</v>
      </c>
      <c r="I294" s="24"/>
    </row>
    <row r="295" spans="1:9" ht="30" customHeight="1" x14ac:dyDescent="0.3">
      <c r="A295" s="43"/>
      <c r="B295" s="44"/>
      <c r="C295" s="45"/>
      <c r="D295" s="18"/>
      <c r="E295" s="61" t="str">
        <f t="shared" si="21"/>
        <v/>
      </c>
      <c r="F295" s="62">
        <f t="shared" si="22"/>
        <v>44066</v>
      </c>
      <c r="G295" s="63" t="str">
        <f>IFERROR(INDEX(Tabelle1!$C$3:$C$51,MATCH(H295,Tabelle1!$B$3:$B$51,0)),"")</f>
        <v/>
      </c>
      <c r="H295" s="64">
        <f t="shared" si="23"/>
        <v>44066</v>
      </c>
      <c r="I295" s="24"/>
    </row>
    <row r="296" spans="1:9" ht="30" customHeight="1" x14ac:dyDescent="0.3">
      <c r="A296" s="43"/>
      <c r="B296" s="44"/>
      <c r="C296" s="45"/>
      <c r="D296" s="18"/>
      <c r="E296" s="61">
        <f t="shared" si="21"/>
        <v>35</v>
      </c>
      <c r="F296" s="62">
        <f t="shared" si="22"/>
        <v>44067</v>
      </c>
      <c r="G296" s="63" t="str">
        <f>IFERROR(INDEX(Tabelle1!$C$3:$C$51,MATCH(H296,Tabelle1!$B$3:$B$51,0)),"")</f>
        <v/>
      </c>
      <c r="H296" s="64">
        <f t="shared" si="23"/>
        <v>44067</v>
      </c>
      <c r="I296" s="24"/>
    </row>
    <row r="297" spans="1:9" ht="30" customHeight="1" x14ac:dyDescent="0.3">
      <c r="A297" s="43"/>
      <c r="B297" s="44"/>
      <c r="C297" s="45"/>
      <c r="D297" s="18"/>
      <c r="E297" s="61" t="str">
        <f t="shared" si="21"/>
        <v/>
      </c>
      <c r="F297" s="62">
        <f t="shared" si="22"/>
        <v>44068</v>
      </c>
      <c r="G297" s="63" t="str">
        <f>IFERROR(INDEX(Tabelle1!$C$3:$C$51,MATCH(H297,Tabelle1!$B$3:$B$51,0)),"")</f>
        <v/>
      </c>
      <c r="H297" s="64">
        <f t="shared" si="23"/>
        <v>44068</v>
      </c>
      <c r="I297" s="24"/>
    </row>
    <row r="298" spans="1:9" ht="30" customHeight="1" x14ac:dyDescent="0.3">
      <c r="A298" s="43"/>
      <c r="B298" s="44"/>
      <c r="C298" s="45"/>
      <c r="D298" s="18"/>
      <c r="E298" s="61" t="str">
        <f t="shared" si="21"/>
        <v/>
      </c>
      <c r="F298" s="62">
        <f t="shared" si="22"/>
        <v>44069</v>
      </c>
      <c r="G298" s="63" t="str">
        <f>IFERROR(INDEX(Tabelle1!$C$3:$C$51,MATCH(H298,Tabelle1!$B$3:$B$51,0)),"")</f>
        <v/>
      </c>
      <c r="H298" s="64">
        <f t="shared" si="23"/>
        <v>44069</v>
      </c>
      <c r="I298" s="24"/>
    </row>
    <row r="299" spans="1:9" ht="30" customHeight="1" x14ac:dyDescent="0.3">
      <c r="A299" s="43"/>
      <c r="B299" s="44"/>
      <c r="C299" s="45"/>
      <c r="D299" s="18"/>
      <c r="E299" s="61" t="str">
        <f t="shared" si="21"/>
        <v/>
      </c>
      <c r="F299" s="62">
        <f t="shared" si="22"/>
        <v>44070</v>
      </c>
      <c r="G299" s="63" t="str">
        <f>IFERROR(INDEX(Tabelle1!$C$3:$C$51,MATCH(H299,Tabelle1!$B$3:$B$51,0)),"")</f>
        <v/>
      </c>
      <c r="H299" s="64">
        <f t="shared" si="23"/>
        <v>44070</v>
      </c>
      <c r="I299" s="24"/>
    </row>
    <row r="300" spans="1:9" ht="30" customHeight="1" x14ac:dyDescent="0.3">
      <c r="A300" s="43"/>
      <c r="B300" s="44"/>
      <c r="C300" s="45"/>
      <c r="D300" s="18"/>
      <c r="E300" s="61" t="str">
        <f t="shared" si="21"/>
        <v/>
      </c>
      <c r="F300" s="62">
        <f t="shared" si="22"/>
        <v>44071</v>
      </c>
      <c r="G300" s="63" t="str">
        <f>IFERROR(INDEX(Tabelle1!$C$3:$C$51,MATCH(H300,Tabelle1!$B$3:$B$51,0)),"")</f>
        <v/>
      </c>
      <c r="H300" s="64">
        <f t="shared" si="23"/>
        <v>44071</v>
      </c>
      <c r="I300" s="24"/>
    </row>
    <row r="301" spans="1:9" ht="30" customHeight="1" x14ac:dyDescent="0.3">
      <c r="A301" s="43"/>
      <c r="B301" s="44"/>
      <c r="C301" s="45"/>
      <c r="D301" s="18"/>
      <c r="E301" s="61" t="str">
        <f t="shared" si="21"/>
        <v/>
      </c>
      <c r="F301" s="62">
        <f t="shared" si="22"/>
        <v>44072</v>
      </c>
      <c r="G301" s="63" t="str">
        <f>IFERROR(INDEX(Tabelle1!$C$3:$C$51,MATCH(H301,Tabelle1!$B$3:$B$51,0)),"")</f>
        <v/>
      </c>
      <c r="H301" s="64">
        <f t="shared" si="23"/>
        <v>44072</v>
      </c>
      <c r="I301" s="24"/>
    </row>
    <row r="302" spans="1:9" ht="30" customHeight="1" x14ac:dyDescent="0.3">
      <c r="A302" s="43"/>
      <c r="B302" s="44"/>
      <c r="C302" s="45"/>
      <c r="D302" s="18"/>
      <c r="E302" s="61" t="str">
        <f t="shared" si="21"/>
        <v/>
      </c>
      <c r="F302" s="62">
        <f t="shared" si="22"/>
        <v>44073</v>
      </c>
      <c r="G302" s="63" t="str">
        <f>IFERROR(INDEX(Tabelle1!$C$3:$C$51,MATCH(H302,Tabelle1!$B$3:$B$51,0)),"")</f>
        <v/>
      </c>
      <c r="H302" s="64">
        <f t="shared" si="23"/>
        <v>44073</v>
      </c>
      <c r="I302" s="24"/>
    </row>
    <row r="303" spans="1:9" ht="30" customHeight="1" x14ac:dyDescent="0.3">
      <c r="A303" s="46"/>
      <c r="B303" s="47"/>
      <c r="C303" s="48"/>
      <c r="D303" s="18"/>
      <c r="E303" s="61">
        <f t="shared" si="21"/>
        <v>36</v>
      </c>
      <c r="F303" s="62">
        <f t="shared" si="22"/>
        <v>44074</v>
      </c>
      <c r="G303" s="63" t="str">
        <f>IFERROR(INDEX(Tabelle1!$C$3:$C$51,MATCH(H303,Tabelle1!$B$3:$B$51,0)),"")</f>
        <v/>
      </c>
      <c r="H303" s="64">
        <f t="shared" si="23"/>
        <v>44074</v>
      </c>
      <c r="I303" s="24"/>
    </row>
    <row r="304" spans="1:9" ht="30" customHeight="1" x14ac:dyDescent="0.3">
      <c r="A304" s="18"/>
      <c r="B304" s="18"/>
      <c r="C304" s="18"/>
      <c r="D304" s="18"/>
      <c r="E304" s="21"/>
      <c r="F304" s="20"/>
      <c r="G304" s="18"/>
      <c r="H304" s="20"/>
      <c r="I304" s="18"/>
    </row>
    <row r="305" spans="1:10" ht="39.950000000000003" customHeight="1" x14ac:dyDescent="0.5">
      <c r="A305" s="49" t="s">
        <v>7</v>
      </c>
      <c r="B305" s="50"/>
      <c r="C305" s="50"/>
      <c r="D305" s="50"/>
      <c r="E305" s="51"/>
      <c r="F305" s="52"/>
      <c r="G305" s="50"/>
      <c r="H305" s="96">
        <f>Tabelle1!$C$1</f>
        <v>2020</v>
      </c>
      <c r="I305" s="96"/>
      <c r="J305" s="16"/>
    </row>
    <row r="306" spans="1:10" x14ac:dyDescent="0.3">
      <c r="A306" s="50"/>
      <c r="B306" s="50"/>
      <c r="C306" s="50"/>
      <c r="D306" s="50"/>
      <c r="E306" s="51"/>
      <c r="F306" s="52"/>
      <c r="G306" s="50"/>
      <c r="H306" s="52"/>
      <c r="I306" s="50"/>
    </row>
    <row r="307" spans="1:10" x14ac:dyDescent="0.3">
      <c r="A307" s="50"/>
      <c r="B307" s="50"/>
      <c r="C307" s="50"/>
      <c r="D307" s="50"/>
      <c r="E307" s="68"/>
      <c r="F307" s="53"/>
      <c r="G307" s="69"/>
      <c r="H307" s="53">
        <v>9</v>
      </c>
      <c r="I307" s="50"/>
    </row>
    <row r="308" spans="1:10" x14ac:dyDescent="0.3">
      <c r="A308" s="50"/>
      <c r="B308" s="50"/>
      <c r="C308" s="50"/>
      <c r="D308" s="50"/>
      <c r="E308" s="67"/>
      <c r="F308" s="53"/>
      <c r="G308" s="55"/>
      <c r="H308" s="53"/>
      <c r="I308" s="50"/>
    </row>
    <row r="309" spans="1:10" x14ac:dyDescent="0.3">
      <c r="A309" s="50"/>
      <c r="B309" s="50"/>
      <c r="C309" s="50"/>
      <c r="D309" s="50"/>
      <c r="E309" s="67"/>
      <c r="F309" s="53">
        <f>DATE(H306,H307+1,1)-DATE(H306,H307,1)</f>
        <v>30</v>
      </c>
      <c r="G309" s="55"/>
      <c r="H309" s="53"/>
      <c r="I309" s="50"/>
    </row>
    <row r="310" spans="1:10" ht="30" customHeight="1" x14ac:dyDescent="0.35">
      <c r="A310" s="98"/>
      <c r="B310" s="98"/>
      <c r="C310" s="98"/>
      <c r="D310" s="18"/>
      <c r="E310" s="56"/>
      <c r="F310" s="99">
        <f>H311</f>
        <v>44075</v>
      </c>
      <c r="G310" s="97"/>
      <c r="H310" s="97"/>
      <c r="I310" s="22"/>
    </row>
    <row r="311" spans="1:10" ht="30" customHeight="1" x14ac:dyDescent="0.3">
      <c r="A311" s="98"/>
      <c r="B311" s="98"/>
      <c r="C311" s="98"/>
      <c r="D311" s="18"/>
      <c r="E311" s="57" t="str">
        <f>IFERROR(IF(WEEKDAY(F311,2)=1,_xlfn.ISOWEEKNUM(H311),""),"")</f>
        <v/>
      </c>
      <c r="F311" s="58">
        <f>H311</f>
        <v>44075</v>
      </c>
      <c r="G311" s="59" t="str">
        <f>IFERROR(INDEX(Tabelle1!$C$3:$C$51,MATCH(H311,Tabelle1!$B$3:$B$51,0)),"")</f>
        <v/>
      </c>
      <c r="H311" s="60">
        <f>DATE(Tabelle2!$C$4,Tabelle2!$K$44,1)</f>
        <v>44075</v>
      </c>
      <c r="I311" s="24"/>
    </row>
    <row r="312" spans="1:10" ht="30" customHeight="1" x14ac:dyDescent="0.3">
      <c r="A312" s="98"/>
      <c r="B312" s="98"/>
      <c r="C312" s="98"/>
      <c r="D312" s="18"/>
      <c r="E312" s="61" t="str">
        <f t="shared" ref="E312:E340" si="24">IFERROR(IF(WEEKDAY(F312,2)=1,_xlfn.ISOWEEKNUM(H312),""),"")</f>
        <v/>
      </c>
      <c r="F312" s="62">
        <f t="shared" ref="F312:F340" si="25">H312</f>
        <v>44076</v>
      </c>
      <c r="G312" s="63" t="str">
        <f>IFERROR(INDEX(Tabelle1!$C$3:$C$51,MATCH(H312,Tabelle1!$B$3:$B$51,0)),"")</f>
        <v/>
      </c>
      <c r="H312" s="64">
        <f>IFERROR(IF(MONTH(H311+1)=MONTH(H311),H311+1,""),"")</f>
        <v>44076</v>
      </c>
      <c r="I312" s="24"/>
    </row>
    <row r="313" spans="1:10" ht="30" customHeight="1" x14ac:dyDescent="0.3">
      <c r="A313" s="98"/>
      <c r="B313" s="98"/>
      <c r="C313" s="98"/>
      <c r="D313" s="18"/>
      <c r="E313" s="61" t="str">
        <f t="shared" si="24"/>
        <v/>
      </c>
      <c r="F313" s="62">
        <f t="shared" si="25"/>
        <v>44077</v>
      </c>
      <c r="G313" s="63" t="str">
        <f>IFERROR(INDEX(Tabelle1!$C$3:$C$51,MATCH(H313,Tabelle1!$B$3:$B$51,0)),"")</f>
        <v/>
      </c>
      <c r="H313" s="64">
        <f t="shared" ref="H313:H340" si="26">IFERROR(IF(MONTH(H312+1)=MONTH(H312),H312+1,""),"")</f>
        <v>44077</v>
      </c>
      <c r="I313" s="24"/>
    </row>
    <row r="314" spans="1:10" ht="30" customHeight="1" x14ac:dyDescent="0.3">
      <c r="A314" s="98"/>
      <c r="B314" s="98"/>
      <c r="C314" s="98"/>
      <c r="D314" s="18"/>
      <c r="E314" s="61" t="str">
        <f t="shared" si="24"/>
        <v/>
      </c>
      <c r="F314" s="62">
        <f t="shared" si="25"/>
        <v>44078</v>
      </c>
      <c r="G314" s="63" t="str">
        <f>IFERROR(INDEX(Tabelle1!$C$3:$C$51,MATCH(H314,Tabelle1!$B$3:$B$51,0)),"")</f>
        <v/>
      </c>
      <c r="H314" s="64">
        <f t="shared" si="26"/>
        <v>44078</v>
      </c>
      <c r="I314" s="24"/>
    </row>
    <row r="315" spans="1:10" ht="30" customHeight="1" x14ac:dyDescent="0.3">
      <c r="A315" s="98"/>
      <c r="B315" s="98"/>
      <c r="C315" s="98"/>
      <c r="D315" s="18"/>
      <c r="E315" s="61" t="str">
        <f t="shared" si="24"/>
        <v/>
      </c>
      <c r="F315" s="62">
        <f t="shared" si="25"/>
        <v>44079</v>
      </c>
      <c r="G315" s="63" t="str">
        <f>IFERROR(INDEX(Tabelle1!$C$3:$C$51,MATCH(H315,Tabelle1!$B$3:$B$51,0)),"")</f>
        <v/>
      </c>
      <c r="H315" s="64">
        <f t="shared" si="26"/>
        <v>44079</v>
      </c>
      <c r="I315" s="24"/>
    </row>
    <row r="316" spans="1:10" ht="30" customHeight="1" x14ac:dyDescent="0.3">
      <c r="A316" s="98"/>
      <c r="B316" s="98"/>
      <c r="C316" s="98"/>
      <c r="D316" s="18"/>
      <c r="E316" s="61" t="str">
        <f t="shared" si="24"/>
        <v/>
      </c>
      <c r="F316" s="62">
        <f t="shared" si="25"/>
        <v>44080</v>
      </c>
      <c r="G316" s="63" t="str">
        <f>IFERROR(INDEX(Tabelle1!$C$3:$C$51,MATCH(H316,Tabelle1!$B$3:$B$51,0)),"")</f>
        <v/>
      </c>
      <c r="H316" s="64">
        <f t="shared" si="26"/>
        <v>44080</v>
      </c>
      <c r="I316" s="24"/>
    </row>
    <row r="317" spans="1:10" ht="30" customHeight="1" x14ac:dyDescent="0.3">
      <c r="A317" s="98"/>
      <c r="B317" s="98"/>
      <c r="C317" s="98"/>
      <c r="D317" s="18"/>
      <c r="E317" s="61">
        <f t="shared" si="24"/>
        <v>37</v>
      </c>
      <c r="F317" s="62">
        <f t="shared" si="25"/>
        <v>44081</v>
      </c>
      <c r="G317" s="63" t="str">
        <f>IFERROR(INDEX(Tabelle1!$C$3:$C$51,MATCH(H317,Tabelle1!$B$3:$B$51,0)),"")</f>
        <v/>
      </c>
      <c r="H317" s="64">
        <f t="shared" si="26"/>
        <v>44081</v>
      </c>
      <c r="I317" s="24"/>
    </row>
    <row r="318" spans="1:10" ht="30" customHeight="1" x14ac:dyDescent="0.3">
      <c r="A318" s="98"/>
      <c r="B318" s="98"/>
      <c r="C318" s="98"/>
      <c r="D318" s="18"/>
      <c r="E318" s="61" t="str">
        <f t="shared" si="24"/>
        <v/>
      </c>
      <c r="F318" s="62">
        <f t="shared" si="25"/>
        <v>44082</v>
      </c>
      <c r="G318" s="63" t="str">
        <f>IFERROR(INDEX(Tabelle1!$C$3:$C$51,MATCH(H318,Tabelle1!$B$3:$B$51,0)),"")</f>
        <v/>
      </c>
      <c r="H318" s="64">
        <f>IFERROR(IF(MONTH(H317+1)=MONTH(H317),H317+1,""),"")</f>
        <v>44082</v>
      </c>
      <c r="I318" s="24"/>
    </row>
    <row r="319" spans="1:10" ht="30" customHeight="1" x14ac:dyDescent="0.3">
      <c r="A319" s="98"/>
      <c r="B319" s="98"/>
      <c r="C319" s="98"/>
      <c r="D319" s="18"/>
      <c r="E319" s="61" t="str">
        <f t="shared" si="24"/>
        <v/>
      </c>
      <c r="F319" s="62">
        <f t="shared" si="25"/>
        <v>44083</v>
      </c>
      <c r="G319" s="63" t="str">
        <f>IFERROR(INDEX(Tabelle1!$C$3:$C$51,MATCH(H319,Tabelle1!$B$3:$B$51,0)),"")</f>
        <v/>
      </c>
      <c r="H319" s="64">
        <f t="shared" si="26"/>
        <v>44083</v>
      </c>
      <c r="I319" s="24"/>
    </row>
    <row r="320" spans="1:10" ht="30" customHeight="1" x14ac:dyDescent="0.3">
      <c r="A320" s="98"/>
      <c r="B320" s="98"/>
      <c r="C320" s="98"/>
      <c r="D320" s="18"/>
      <c r="E320" s="61" t="str">
        <f t="shared" si="24"/>
        <v/>
      </c>
      <c r="F320" s="62">
        <f t="shared" si="25"/>
        <v>44084</v>
      </c>
      <c r="G320" s="63" t="str">
        <f>IFERROR(INDEX(Tabelle1!$C$3:$C$51,MATCH(H320,Tabelle1!$B$3:$B$51,0)),"")</f>
        <v/>
      </c>
      <c r="H320" s="64">
        <f t="shared" si="26"/>
        <v>44084</v>
      </c>
      <c r="I320" s="24"/>
    </row>
    <row r="321" spans="1:9" ht="30" customHeight="1" x14ac:dyDescent="0.3">
      <c r="A321" s="98"/>
      <c r="B321" s="98"/>
      <c r="C321" s="98"/>
      <c r="D321" s="18"/>
      <c r="E321" s="61" t="str">
        <f t="shared" si="24"/>
        <v/>
      </c>
      <c r="F321" s="62">
        <f t="shared" si="25"/>
        <v>44085</v>
      </c>
      <c r="G321" s="63" t="str">
        <f>IFERROR(INDEX(Tabelle1!$C$3:$C$51,MATCH(H321,Tabelle1!$B$3:$B$51,0)),"")</f>
        <v/>
      </c>
      <c r="H321" s="64">
        <f t="shared" si="26"/>
        <v>44085</v>
      </c>
      <c r="I321" s="24"/>
    </row>
    <row r="322" spans="1:9" ht="30" customHeight="1" x14ac:dyDescent="0.3">
      <c r="A322" s="23"/>
      <c r="B322" s="26" t="s">
        <v>53</v>
      </c>
      <c r="C322" s="23"/>
      <c r="D322" s="18"/>
      <c r="E322" s="61" t="str">
        <f t="shared" si="24"/>
        <v/>
      </c>
      <c r="F322" s="62">
        <f t="shared" si="25"/>
        <v>44086</v>
      </c>
      <c r="G322" s="63" t="str">
        <f>IFERROR(INDEX(Tabelle1!$C$3:$C$51,MATCH(H322,Tabelle1!$B$3:$B$51,0)),"")</f>
        <v/>
      </c>
      <c r="H322" s="64">
        <f t="shared" si="26"/>
        <v>44086</v>
      </c>
      <c r="I322" s="24"/>
    </row>
    <row r="323" spans="1:9" ht="30" customHeight="1" x14ac:dyDescent="0.3">
      <c r="A323" s="23"/>
      <c r="B323" s="23"/>
      <c r="C323" s="23"/>
      <c r="D323" s="18"/>
      <c r="E323" s="61" t="str">
        <f t="shared" si="24"/>
        <v/>
      </c>
      <c r="F323" s="62">
        <f t="shared" si="25"/>
        <v>44087</v>
      </c>
      <c r="G323" s="63" t="str">
        <f>IFERROR(INDEX(Tabelle1!$C$3:$C$51,MATCH(H323,Tabelle1!$B$3:$B$51,0)),"")</f>
        <v/>
      </c>
      <c r="H323" s="64">
        <f t="shared" si="26"/>
        <v>44087</v>
      </c>
      <c r="I323" s="24"/>
    </row>
    <row r="324" spans="1:9" ht="30" customHeight="1" x14ac:dyDescent="0.3">
      <c r="A324" s="23"/>
      <c r="B324" s="23"/>
      <c r="C324" s="23"/>
      <c r="D324" s="18"/>
      <c r="E324" s="61">
        <f t="shared" si="24"/>
        <v>38</v>
      </c>
      <c r="F324" s="62">
        <f t="shared" si="25"/>
        <v>44088</v>
      </c>
      <c r="G324" s="63" t="str">
        <f>IFERROR(INDEX(Tabelle1!$C$3:$C$51,MATCH(H324,Tabelle1!$B$3:$B$51,0)),"")</f>
        <v/>
      </c>
      <c r="H324" s="64">
        <f t="shared" si="26"/>
        <v>44088</v>
      </c>
      <c r="I324" s="24"/>
    </row>
    <row r="325" spans="1:9" ht="30" customHeight="1" x14ac:dyDescent="0.3">
      <c r="A325" s="23"/>
      <c r="B325" s="23"/>
      <c r="C325" s="23"/>
      <c r="D325" s="18"/>
      <c r="E325" s="61" t="str">
        <f t="shared" si="24"/>
        <v/>
      </c>
      <c r="F325" s="62">
        <f t="shared" si="25"/>
        <v>44089</v>
      </c>
      <c r="G325" s="63" t="str">
        <f>IFERROR(INDEX(Tabelle1!$C$3:$C$51,MATCH(H325,Tabelle1!$B$3:$B$51,0)),"")</f>
        <v/>
      </c>
      <c r="H325" s="64">
        <f t="shared" si="26"/>
        <v>44089</v>
      </c>
      <c r="I325" s="24"/>
    </row>
    <row r="326" spans="1:9" ht="30" customHeight="1" x14ac:dyDescent="0.3">
      <c r="A326" s="23"/>
      <c r="B326" s="23"/>
      <c r="C326" s="23"/>
      <c r="D326" s="18"/>
      <c r="E326" s="61" t="str">
        <f t="shared" si="24"/>
        <v/>
      </c>
      <c r="F326" s="62">
        <f t="shared" si="25"/>
        <v>44090</v>
      </c>
      <c r="G326" s="63" t="str">
        <f>IFERROR(INDEX(Tabelle1!$C$3:$C$51,MATCH(H326,Tabelle1!$B$3:$B$51,0)),"")</f>
        <v/>
      </c>
      <c r="H326" s="64">
        <f t="shared" si="26"/>
        <v>44090</v>
      </c>
      <c r="I326" s="24"/>
    </row>
    <row r="327" spans="1:9" ht="30" customHeight="1" x14ac:dyDescent="0.3">
      <c r="A327" s="18"/>
      <c r="B327" s="18"/>
      <c r="C327" s="18"/>
      <c r="D327" s="18"/>
      <c r="E327" s="61" t="str">
        <f t="shared" si="24"/>
        <v/>
      </c>
      <c r="F327" s="62">
        <f t="shared" si="25"/>
        <v>44091</v>
      </c>
      <c r="G327" s="63" t="str">
        <f>IFERROR(INDEX(Tabelle1!$C$3:$C$51,MATCH(H327,Tabelle1!$B$3:$B$51,0)),"")</f>
        <v/>
      </c>
      <c r="H327" s="64">
        <f t="shared" si="26"/>
        <v>44091</v>
      </c>
      <c r="I327" s="24"/>
    </row>
    <row r="328" spans="1:9" ht="30" customHeight="1" x14ac:dyDescent="0.3">
      <c r="A328" s="18"/>
      <c r="B328" s="18"/>
      <c r="C328" s="18"/>
      <c r="D328" s="18"/>
      <c r="E328" s="61" t="str">
        <f t="shared" si="24"/>
        <v/>
      </c>
      <c r="F328" s="62">
        <f t="shared" si="25"/>
        <v>44092</v>
      </c>
      <c r="G328" s="63" t="str">
        <f>IFERROR(INDEX(Tabelle1!$C$3:$C$51,MATCH(H328,Tabelle1!$B$3:$B$51,0)),"")</f>
        <v/>
      </c>
      <c r="H328" s="64">
        <f t="shared" si="26"/>
        <v>44092</v>
      </c>
      <c r="I328" s="24"/>
    </row>
    <row r="329" spans="1:9" ht="30" customHeight="1" x14ac:dyDescent="0.3">
      <c r="A329" s="18"/>
      <c r="B329" s="18"/>
      <c r="C329" s="18"/>
      <c r="D329" s="18"/>
      <c r="E329" s="61" t="str">
        <f t="shared" si="24"/>
        <v/>
      </c>
      <c r="F329" s="62">
        <f t="shared" si="25"/>
        <v>44093</v>
      </c>
      <c r="G329" s="63" t="str">
        <f>IFERROR(INDEX(Tabelle1!$C$3:$C$51,MATCH(H329,Tabelle1!$B$3:$B$51,0)),"")</f>
        <v/>
      </c>
      <c r="H329" s="64">
        <f t="shared" si="26"/>
        <v>44093</v>
      </c>
      <c r="I329" s="24"/>
    </row>
    <row r="330" spans="1:9" ht="30" customHeight="1" x14ac:dyDescent="0.3">
      <c r="A330" s="18"/>
      <c r="B330" s="18"/>
      <c r="C330" s="18"/>
      <c r="D330" s="18"/>
      <c r="E330" s="61" t="str">
        <f t="shared" si="24"/>
        <v/>
      </c>
      <c r="F330" s="62">
        <f t="shared" si="25"/>
        <v>44094</v>
      </c>
      <c r="G330" s="63" t="str">
        <f>IFERROR(INDEX(Tabelle1!$C$3:$C$51,MATCH(H330,Tabelle1!$B$3:$B$51,0)),"")</f>
        <v/>
      </c>
      <c r="H330" s="64">
        <f t="shared" si="26"/>
        <v>44094</v>
      </c>
      <c r="I330" s="24"/>
    </row>
    <row r="331" spans="1:9" ht="30" customHeight="1" x14ac:dyDescent="0.3">
      <c r="A331" s="40" t="s">
        <v>54</v>
      </c>
      <c r="B331" s="41"/>
      <c r="C331" s="42"/>
      <c r="D331" s="18"/>
      <c r="E331" s="61">
        <f t="shared" si="24"/>
        <v>39</v>
      </c>
      <c r="F331" s="62">
        <f t="shared" si="25"/>
        <v>44095</v>
      </c>
      <c r="G331" s="63" t="str">
        <f>IFERROR(INDEX(Tabelle1!$C$3:$C$51,MATCH(H331,Tabelle1!$B$3:$B$51,0)),"")</f>
        <v/>
      </c>
      <c r="H331" s="64">
        <f t="shared" si="26"/>
        <v>44095</v>
      </c>
      <c r="I331" s="24"/>
    </row>
    <row r="332" spans="1:9" ht="30" customHeight="1" x14ac:dyDescent="0.3">
      <c r="A332" s="43"/>
      <c r="B332" s="44"/>
      <c r="C332" s="45"/>
      <c r="D332" s="18"/>
      <c r="E332" s="61" t="str">
        <f t="shared" si="24"/>
        <v/>
      </c>
      <c r="F332" s="62">
        <f t="shared" si="25"/>
        <v>44096</v>
      </c>
      <c r="G332" s="63" t="str">
        <f>IFERROR(INDEX(Tabelle1!$C$3:$C$51,MATCH(H332,Tabelle1!$B$3:$B$51,0)),"")</f>
        <v/>
      </c>
      <c r="H332" s="64">
        <f t="shared" si="26"/>
        <v>44096</v>
      </c>
      <c r="I332" s="24"/>
    </row>
    <row r="333" spans="1:9" ht="30" customHeight="1" x14ac:dyDescent="0.3">
      <c r="A333" s="43"/>
      <c r="B333" s="44"/>
      <c r="C333" s="45"/>
      <c r="D333" s="18"/>
      <c r="E333" s="61" t="str">
        <f t="shared" si="24"/>
        <v/>
      </c>
      <c r="F333" s="62">
        <f t="shared" si="25"/>
        <v>44097</v>
      </c>
      <c r="G333" s="63" t="str">
        <f>IFERROR(INDEX(Tabelle1!$C$3:$C$51,MATCH(H333,Tabelle1!$B$3:$B$51,0)),"")</f>
        <v/>
      </c>
      <c r="H333" s="64">
        <f t="shared" si="26"/>
        <v>44097</v>
      </c>
      <c r="I333" s="24"/>
    </row>
    <row r="334" spans="1:9" ht="30" customHeight="1" x14ac:dyDescent="0.3">
      <c r="A334" s="43"/>
      <c r="B334" s="44"/>
      <c r="C334" s="45"/>
      <c r="D334" s="18"/>
      <c r="E334" s="61" t="str">
        <f t="shared" si="24"/>
        <v/>
      </c>
      <c r="F334" s="62">
        <f t="shared" si="25"/>
        <v>44098</v>
      </c>
      <c r="G334" s="63" t="str">
        <f>IFERROR(INDEX(Tabelle1!$C$3:$C$51,MATCH(H334,Tabelle1!$B$3:$B$51,0)),"")</f>
        <v/>
      </c>
      <c r="H334" s="64">
        <f t="shared" si="26"/>
        <v>44098</v>
      </c>
      <c r="I334" s="24"/>
    </row>
    <row r="335" spans="1:9" ht="30" customHeight="1" x14ac:dyDescent="0.3">
      <c r="A335" s="43"/>
      <c r="B335" s="44"/>
      <c r="C335" s="45"/>
      <c r="D335" s="18"/>
      <c r="E335" s="61" t="str">
        <f t="shared" si="24"/>
        <v/>
      </c>
      <c r="F335" s="62">
        <f t="shared" si="25"/>
        <v>44099</v>
      </c>
      <c r="G335" s="63" t="str">
        <f>IFERROR(INDEX(Tabelle1!$C$3:$C$51,MATCH(H335,Tabelle1!$B$3:$B$51,0)),"")</f>
        <v/>
      </c>
      <c r="H335" s="64">
        <f t="shared" si="26"/>
        <v>44099</v>
      </c>
      <c r="I335" s="24"/>
    </row>
    <row r="336" spans="1:9" ht="30" customHeight="1" x14ac:dyDescent="0.3">
      <c r="A336" s="43"/>
      <c r="B336" s="44"/>
      <c r="C336" s="45"/>
      <c r="D336" s="18"/>
      <c r="E336" s="61" t="str">
        <f t="shared" si="24"/>
        <v/>
      </c>
      <c r="F336" s="62">
        <f t="shared" si="25"/>
        <v>44100</v>
      </c>
      <c r="G336" s="63" t="str">
        <f>IFERROR(INDEX(Tabelle1!$C$3:$C$51,MATCH(H336,Tabelle1!$B$3:$B$51,0)),"")</f>
        <v/>
      </c>
      <c r="H336" s="64">
        <f t="shared" si="26"/>
        <v>44100</v>
      </c>
      <c r="I336" s="24"/>
    </row>
    <row r="337" spans="1:10" ht="30" customHeight="1" x14ac:dyDescent="0.3">
      <c r="A337" s="43"/>
      <c r="B337" s="44"/>
      <c r="C337" s="45"/>
      <c r="D337" s="18"/>
      <c r="E337" s="61" t="str">
        <f t="shared" si="24"/>
        <v/>
      </c>
      <c r="F337" s="62">
        <f t="shared" si="25"/>
        <v>44101</v>
      </c>
      <c r="G337" s="63" t="str">
        <f>IFERROR(INDEX(Tabelle1!$C$3:$C$51,MATCH(H337,Tabelle1!$B$3:$B$51,0)),"")</f>
        <v/>
      </c>
      <c r="H337" s="64">
        <f t="shared" si="26"/>
        <v>44101</v>
      </c>
      <c r="I337" s="24"/>
    </row>
    <row r="338" spans="1:10" ht="30" customHeight="1" x14ac:dyDescent="0.3">
      <c r="A338" s="43"/>
      <c r="B338" s="44"/>
      <c r="C338" s="45"/>
      <c r="D338" s="18"/>
      <c r="E338" s="61">
        <f t="shared" si="24"/>
        <v>40</v>
      </c>
      <c r="F338" s="62">
        <f t="shared" si="25"/>
        <v>44102</v>
      </c>
      <c r="G338" s="63" t="str">
        <f>IFERROR(INDEX(Tabelle1!$C$3:$C$51,MATCH(H338,Tabelle1!$B$3:$B$51,0)),"")</f>
        <v/>
      </c>
      <c r="H338" s="64">
        <f t="shared" si="26"/>
        <v>44102</v>
      </c>
      <c r="I338" s="24"/>
    </row>
    <row r="339" spans="1:10" ht="30" customHeight="1" x14ac:dyDescent="0.3">
      <c r="A339" s="43"/>
      <c r="B339" s="44"/>
      <c r="C339" s="45"/>
      <c r="D339" s="18"/>
      <c r="E339" s="61" t="str">
        <f t="shared" si="24"/>
        <v/>
      </c>
      <c r="F339" s="62">
        <f t="shared" si="25"/>
        <v>44103</v>
      </c>
      <c r="G339" s="63" t="str">
        <f>IFERROR(INDEX(Tabelle1!$C$3:$C$51,MATCH(H339,Tabelle1!$B$3:$B$51,0)),"")</f>
        <v/>
      </c>
      <c r="H339" s="64">
        <f t="shared" si="26"/>
        <v>44103</v>
      </c>
      <c r="I339" s="24"/>
    </row>
    <row r="340" spans="1:10" ht="30" customHeight="1" x14ac:dyDescent="0.3">
      <c r="A340" s="46"/>
      <c r="B340" s="47"/>
      <c r="C340" s="48"/>
      <c r="D340" s="18"/>
      <c r="E340" s="61" t="str">
        <f t="shared" si="24"/>
        <v/>
      </c>
      <c r="F340" s="62">
        <f t="shared" si="25"/>
        <v>44104</v>
      </c>
      <c r="G340" s="63" t="str">
        <f>IFERROR(INDEX(Tabelle1!$C$3:$C$51,MATCH(H340,Tabelle1!$B$3:$B$51,0)),"")</f>
        <v/>
      </c>
      <c r="H340" s="64">
        <f t="shared" si="26"/>
        <v>44104</v>
      </c>
      <c r="I340" s="24"/>
    </row>
    <row r="341" spans="1:10" ht="30" customHeight="1" x14ac:dyDescent="0.3">
      <c r="A341" s="18"/>
      <c r="B341" s="18"/>
      <c r="C341" s="18"/>
      <c r="D341" s="18"/>
      <c r="E341" s="21"/>
      <c r="F341" s="20"/>
      <c r="G341" s="18"/>
      <c r="H341" s="20"/>
      <c r="I341" s="18"/>
    </row>
    <row r="342" spans="1:10" ht="30" customHeight="1" x14ac:dyDescent="0.3">
      <c r="A342" s="18"/>
      <c r="B342" s="18"/>
      <c r="C342" s="18"/>
      <c r="D342" s="18"/>
      <c r="E342" s="21"/>
      <c r="F342" s="20"/>
      <c r="G342" s="18"/>
      <c r="H342" s="20"/>
      <c r="I342" s="18"/>
    </row>
    <row r="343" spans="1:10" ht="39.950000000000003" customHeight="1" x14ac:dyDescent="0.5">
      <c r="A343" s="49" t="s">
        <v>7</v>
      </c>
      <c r="B343" s="50"/>
      <c r="C343" s="50"/>
      <c r="D343" s="50"/>
      <c r="E343" s="51"/>
      <c r="F343" s="52"/>
      <c r="G343" s="50"/>
      <c r="H343" s="96">
        <f>Tabelle1!$C$1</f>
        <v>2020</v>
      </c>
      <c r="I343" s="96"/>
      <c r="J343" s="16"/>
    </row>
    <row r="344" spans="1:10" x14ac:dyDescent="0.3">
      <c r="A344" s="50"/>
      <c r="B344" s="50"/>
      <c r="C344" s="50"/>
      <c r="D344" s="50"/>
      <c r="E344" s="51"/>
      <c r="F344" s="52"/>
      <c r="G344" s="50"/>
      <c r="H344" s="52"/>
      <c r="I344" s="50"/>
    </row>
    <row r="345" spans="1:10" x14ac:dyDescent="0.3">
      <c r="A345" s="50"/>
      <c r="B345" s="50"/>
      <c r="C345" s="50"/>
      <c r="D345" s="50"/>
      <c r="E345" s="68"/>
      <c r="F345" s="53"/>
      <c r="G345" s="69"/>
      <c r="H345" s="53">
        <v>10</v>
      </c>
      <c r="I345" s="50"/>
    </row>
    <row r="346" spans="1:10" x14ac:dyDescent="0.3">
      <c r="A346" s="50"/>
      <c r="B346" s="50"/>
      <c r="C346" s="50"/>
      <c r="D346" s="50"/>
      <c r="E346" s="67"/>
      <c r="F346" s="53"/>
      <c r="G346" s="55"/>
      <c r="H346" s="53"/>
      <c r="I346" s="50"/>
    </row>
    <row r="347" spans="1:10" x14ac:dyDescent="0.3">
      <c r="A347" s="50"/>
      <c r="B347" s="50"/>
      <c r="C347" s="50"/>
      <c r="D347" s="50"/>
      <c r="E347" s="67"/>
      <c r="F347" s="53">
        <f>DATE(H344,H345+1,1)-DATE(H344,H345,1)</f>
        <v>31</v>
      </c>
      <c r="G347" s="55"/>
      <c r="H347" s="53"/>
      <c r="I347" s="50"/>
    </row>
    <row r="348" spans="1:10" ht="30" customHeight="1" x14ac:dyDescent="0.35">
      <c r="A348" s="98"/>
      <c r="B348" s="98"/>
      <c r="C348" s="98"/>
      <c r="D348" s="18"/>
      <c r="E348" s="56"/>
      <c r="F348" s="99">
        <f>H349</f>
        <v>44105</v>
      </c>
      <c r="G348" s="97"/>
      <c r="H348" s="97"/>
      <c r="I348" s="22"/>
    </row>
    <row r="349" spans="1:10" ht="30" customHeight="1" x14ac:dyDescent="0.3">
      <c r="A349" s="98"/>
      <c r="B349" s="98"/>
      <c r="C349" s="98"/>
      <c r="D349" s="18"/>
      <c r="E349" s="57" t="str">
        <f>IFERROR(IF(WEEKDAY(F349,2)=1,_xlfn.ISOWEEKNUM(H349),""),"")</f>
        <v/>
      </c>
      <c r="F349" s="58">
        <f>H349</f>
        <v>44105</v>
      </c>
      <c r="G349" s="59" t="str">
        <f>IFERROR(INDEX(Tabelle1!$C$3:$C$51,MATCH(H349,Tabelle1!$B$3:$B$51,0)),"")</f>
        <v/>
      </c>
      <c r="H349" s="60">
        <f>DATE(Tabelle2!$C$4,Tabelle2!$O$44,1)</f>
        <v>44105</v>
      </c>
      <c r="I349" s="24"/>
    </row>
    <row r="350" spans="1:10" ht="30" customHeight="1" x14ac:dyDescent="0.3">
      <c r="A350" s="98"/>
      <c r="B350" s="98"/>
      <c r="C350" s="98"/>
      <c r="D350" s="18"/>
      <c r="E350" s="61" t="str">
        <f t="shared" ref="E350:E379" si="27">IFERROR(IF(WEEKDAY(F350,2)=1,_xlfn.ISOWEEKNUM(H350),""),"")</f>
        <v/>
      </c>
      <c r="F350" s="62">
        <f t="shared" ref="F350:F379" si="28">H350</f>
        <v>44106</v>
      </c>
      <c r="G350" s="63" t="str">
        <f>IFERROR(INDEX(Tabelle1!$C$3:$C$51,MATCH(H350,Tabelle1!$B$3:$B$51,0)),"")</f>
        <v/>
      </c>
      <c r="H350" s="64">
        <f>IFERROR(IF(MONTH(H349+1)=MONTH(H349),H349+1,""),"")</f>
        <v>44106</v>
      </c>
      <c r="I350" s="24"/>
    </row>
    <row r="351" spans="1:10" ht="30" customHeight="1" x14ac:dyDescent="0.3">
      <c r="A351" s="98"/>
      <c r="B351" s="98"/>
      <c r="C351" s="98"/>
      <c r="D351" s="18"/>
      <c r="E351" s="61" t="str">
        <f t="shared" si="27"/>
        <v/>
      </c>
      <c r="F351" s="62">
        <f t="shared" si="28"/>
        <v>44107</v>
      </c>
      <c r="G351" s="63" t="str">
        <f>IFERROR(INDEX(Tabelle1!$C$3:$C$51,MATCH(H351,Tabelle1!$B$3:$B$51,0)),"")</f>
        <v xml:space="preserve"> Tag der Deutschen Einheit</v>
      </c>
      <c r="H351" s="64">
        <f t="shared" ref="H351:H379" si="29">IFERROR(IF(MONTH(H350+1)=MONTH(H350),H350+1,""),"")</f>
        <v>44107</v>
      </c>
      <c r="I351" s="24"/>
    </row>
    <row r="352" spans="1:10" ht="30" customHeight="1" x14ac:dyDescent="0.3">
      <c r="A352" s="98"/>
      <c r="B352" s="98"/>
      <c r="C352" s="98"/>
      <c r="D352" s="18"/>
      <c r="E352" s="61" t="str">
        <f t="shared" si="27"/>
        <v/>
      </c>
      <c r="F352" s="62">
        <f t="shared" si="28"/>
        <v>44108</v>
      </c>
      <c r="G352" s="63" t="str">
        <f>IFERROR(INDEX(Tabelle1!$C$3:$C$51,MATCH(H352,Tabelle1!$B$3:$B$51,0)),"")</f>
        <v/>
      </c>
      <c r="H352" s="64">
        <f t="shared" si="29"/>
        <v>44108</v>
      </c>
      <c r="I352" s="24"/>
    </row>
    <row r="353" spans="1:9" ht="30" customHeight="1" x14ac:dyDescent="0.3">
      <c r="A353" s="98"/>
      <c r="B353" s="98"/>
      <c r="C353" s="98"/>
      <c r="D353" s="18"/>
      <c r="E353" s="61">
        <f t="shared" si="27"/>
        <v>41</v>
      </c>
      <c r="F353" s="62">
        <f t="shared" si="28"/>
        <v>44109</v>
      </c>
      <c r="G353" s="63" t="str">
        <f>IFERROR(INDEX(Tabelle1!$C$3:$C$51,MATCH(H353,Tabelle1!$B$3:$B$51,0)),"")</f>
        <v/>
      </c>
      <c r="H353" s="64">
        <f t="shared" si="29"/>
        <v>44109</v>
      </c>
      <c r="I353" s="24"/>
    </row>
    <row r="354" spans="1:9" ht="30" customHeight="1" x14ac:dyDescent="0.3">
      <c r="A354" s="98"/>
      <c r="B354" s="98"/>
      <c r="C354" s="98"/>
      <c r="D354" s="18"/>
      <c r="E354" s="61" t="str">
        <f t="shared" si="27"/>
        <v/>
      </c>
      <c r="F354" s="62">
        <f t="shared" si="28"/>
        <v>44110</v>
      </c>
      <c r="G354" s="63" t="str">
        <f>IFERROR(INDEX(Tabelle1!$C$3:$C$51,MATCH(H354,Tabelle1!$B$3:$B$51,0)),"")</f>
        <v/>
      </c>
      <c r="H354" s="64">
        <f t="shared" si="29"/>
        <v>44110</v>
      </c>
      <c r="I354" s="24"/>
    </row>
    <row r="355" spans="1:9" ht="30" customHeight="1" x14ac:dyDescent="0.3">
      <c r="A355" s="98"/>
      <c r="B355" s="98"/>
      <c r="C355" s="98"/>
      <c r="D355" s="18"/>
      <c r="E355" s="61" t="str">
        <f t="shared" si="27"/>
        <v/>
      </c>
      <c r="F355" s="62">
        <f t="shared" si="28"/>
        <v>44111</v>
      </c>
      <c r="G355" s="63" t="str">
        <f>IFERROR(INDEX(Tabelle1!$C$3:$C$51,MATCH(H355,Tabelle1!$B$3:$B$51,0)),"")</f>
        <v/>
      </c>
      <c r="H355" s="64">
        <f t="shared" si="29"/>
        <v>44111</v>
      </c>
      <c r="I355" s="24"/>
    </row>
    <row r="356" spans="1:9" ht="30" customHeight="1" x14ac:dyDescent="0.3">
      <c r="A356" s="98"/>
      <c r="B356" s="98"/>
      <c r="C356" s="98"/>
      <c r="D356" s="18"/>
      <c r="E356" s="61" t="str">
        <f t="shared" si="27"/>
        <v/>
      </c>
      <c r="F356" s="62">
        <f t="shared" si="28"/>
        <v>44112</v>
      </c>
      <c r="G356" s="63" t="str">
        <f>IFERROR(INDEX(Tabelle1!$C$3:$C$51,MATCH(H356,Tabelle1!$B$3:$B$51,0)),"")</f>
        <v/>
      </c>
      <c r="H356" s="64">
        <f>IFERROR(IF(MONTH(H355+1)=MONTH(H355),H355+1,""),"")</f>
        <v>44112</v>
      </c>
      <c r="I356" s="24"/>
    </row>
    <row r="357" spans="1:9" ht="30" customHeight="1" x14ac:dyDescent="0.3">
      <c r="A357" s="98"/>
      <c r="B357" s="98"/>
      <c r="C357" s="98"/>
      <c r="D357" s="18"/>
      <c r="E357" s="61" t="str">
        <f t="shared" si="27"/>
        <v/>
      </c>
      <c r="F357" s="62">
        <f t="shared" si="28"/>
        <v>44113</v>
      </c>
      <c r="G357" s="63" t="str">
        <f>IFERROR(INDEX(Tabelle1!$C$3:$C$51,MATCH(H357,Tabelle1!$B$3:$B$51,0)),"")</f>
        <v/>
      </c>
      <c r="H357" s="64">
        <f t="shared" si="29"/>
        <v>44113</v>
      </c>
      <c r="I357" s="24"/>
    </row>
    <row r="358" spans="1:9" ht="30" customHeight="1" x14ac:dyDescent="0.3">
      <c r="A358" s="98"/>
      <c r="B358" s="98"/>
      <c r="C358" s="98"/>
      <c r="D358" s="18"/>
      <c r="E358" s="61" t="str">
        <f t="shared" si="27"/>
        <v/>
      </c>
      <c r="F358" s="62">
        <f t="shared" si="28"/>
        <v>44114</v>
      </c>
      <c r="G358" s="63" t="str">
        <f>IFERROR(INDEX(Tabelle1!$C$3:$C$51,MATCH(H358,Tabelle1!$B$3:$B$51,0)),"")</f>
        <v/>
      </c>
      <c r="H358" s="64">
        <f t="shared" si="29"/>
        <v>44114</v>
      </c>
      <c r="I358" s="24"/>
    </row>
    <row r="359" spans="1:9" ht="30" customHeight="1" x14ac:dyDescent="0.3">
      <c r="A359" s="98"/>
      <c r="B359" s="98"/>
      <c r="C359" s="98"/>
      <c r="D359" s="18"/>
      <c r="E359" s="61" t="str">
        <f t="shared" si="27"/>
        <v/>
      </c>
      <c r="F359" s="62">
        <f t="shared" si="28"/>
        <v>44115</v>
      </c>
      <c r="G359" s="63" t="str">
        <f>IFERROR(INDEX(Tabelle1!$C$3:$C$51,MATCH(H359,Tabelle1!$B$3:$B$51,0)),"")</f>
        <v/>
      </c>
      <c r="H359" s="64">
        <f t="shared" si="29"/>
        <v>44115</v>
      </c>
      <c r="I359" s="24"/>
    </row>
    <row r="360" spans="1:9" ht="30" customHeight="1" x14ac:dyDescent="0.3">
      <c r="A360" s="23"/>
      <c r="B360" s="26" t="s">
        <v>53</v>
      </c>
      <c r="C360" s="23"/>
      <c r="D360" s="18"/>
      <c r="E360" s="61">
        <f t="shared" si="27"/>
        <v>42</v>
      </c>
      <c r="F360" s="62">
        <f t="shared" si="28"/>
        <v>44116</v>
      </c>
      <c r="G360" s="63" t="str">
        <f>IFERROR(INDEX(Tabelle1!$C$3:$C$51,MATCH(H360,Tabelle1!$B$3:$B$51,0)),"")</f>
        <v/>
      </c>
      <c r="H360" s="64">
        <f t="shared" si="29"/>
        <v>44116</v>
      </c>
      <c r="I360" s="24"/>
    </row>
    <row r="361" spans="1:9" ht="30" customHeight="1" x14ac:dyDescent="0.3">
      <c r="A361" s="23"/>
      <c r="B361" s="23"/>
      <c r="C361" s="23"/>
      <c r="D361" s="18"/>
      <c r="E361" s="61" t="str">
        <f t="shared" si="27"/>
        <v/>
      </c>
      <c r="F361" s="62">
        <f t="shared" si="28"/>
        <v>44117</v>
      </c>
      <c r="G361" s="63" t="str">
        <f>IFERROR(INDEX(Tabelle1!$C$3:$C$51,MATCH(H361,Tabelle1!$B$3:$B$51,0)),"")</f>
        <v/>
      </c>
      <c r="H361" s="64">
        <f t="shared" si="29"/>
        <v>44117</v>
      </c>
      <c r="I361" s="24"/>
    </row>
    <row r="362" spans="1:9" ht="30" customHeight="1" x14ac:dyDescent="0.3">
      <c r="A362" s="23"/>
      <c r="B362" s="23"/>
      <c r="C362" s="23"/>
      <c r="D362" s="18"/>
      <c r="E362" s="61" t="str">
        <f t="shared" si="27"/>
        <v/>
      </c>
      <c r="F362" s="62">
        <f t="shared" si="28"/>
        <v>44118</v>
      </c>
      <c r="G362" s="63" t="str">
        <f>IFERROR(INDEX(Tabelle1!$C$3:$C$51,MATCH(H362,Tabelle1!$B$3:$B$51,0)),"")</f>
        <v/>
      </c>
      <c r="H362" s="64">
        <f t="shared" si="29"/>
        <v>44118</v>
      </c>
      <c r="I362" s="24"/>
    </row>
    <row r="363" spans="1:9" ht="30" customHeight="1" x14ac:dyDescent="0.3">
      <c r="A363" s="23"/>
      <c r="B363" s="23"/>
      <c r="C363" s="23"/>
      <c r="D363" s="18"/>
      <c r="E363" s="61" t="str">
        <f t="shared" si="27"/>
        <v/>
      </c>
      <c r="F363" s="62">
        <f t="shared" si="28"/>
        <v>44119</v>
      </c>
      <c r="G363" s="63" t="str">
        <f>IFERROR(INDEX(Tabelle1!$C$3:$C$51,MATCH(H363,Tabelle1!$B$3:$B$51,0)),"")</f>
        <v/>
      </c>
      <c r="H363" s="64">
        <f t="shared" si="29"/>
        <v>44119</v>
      </c>
      <c r="I363" s="24"/>
    </row>
    <row r="364" spans="1:9" ht="30" customHeight="1" x14ac:dyDescent="0.3">
      <c r="A364" s="23"/>
      <c r="B364" s="23"/>
      <c r="C364" s="23"/>
      <c r="D364" s="18"/>
      <c r="E364" s="61" t="str">
        <f t="shared" si="27"/>
        <v/>
      </c>
      <c r="F364" s="62">
        <f t="shared" si="28"/>
        <v>44120</v>
      </c>
      <c r="G364" s="63" t="str">
        <f>IFERROR(INDEX(Tabelle1!$C$3:$C$51,MATCH(H364,Tabelle1!$B$3:$B$51,0)),"")</f>
        <v/>
      </c>
      <c r="H364" s="64">
        <f t="shared" si="29"/>
        <v>44120</v>
      </c>
      <c r="I364" s="24"/>
    </row>
    <row r="365" spans="1:9" ht="30" customHeight="1" x14ac:dyDescent="0.3">
      <c r="A365" s="18"/>
      <c r="B365" s="18"/>
      <c r="C365" s="18"/>
      <c r="D365" s="18"/>
      <c r="E365" s="61" t="str">
        <f t="shared" si="27"/>
        <v/>
      </c>
      <c r="F365" s="62">
        <f t="shared" si="28"/>
        <v>44121</v>
      </c>
      <c r="G365" s="63" t="str">
        <f>IFERROR(INDEX(Tabelle1!$C$3:$C$51,MATCH(H365,Tabelle1!$B$3:$B$51,0)),"")</f>
        <v/>
      </c>
      <c r="H365" s="64">
        <f t="shared" si="29"/>
        <v>44121</v>
      </c>
      <c r="I365" s="24"/>
    </row>
    <row r="366" spans="1:9" ht="30" customHeight="1" x14ac:dyDescent="0.3">
      <c r="A366" s="18"/>
      <c r="B366" s="18"/>
      <c r="C366" s="18"/>
      <c r="D366" s="18"/>
      <c r="E366" s="61" t="str">
        <f t="shared" si="27"/>
        <v/>
      </c>
      <c r="F366" s="62">
        <f t="shared" si="28"/>
        <v>44122</v>
      </c>
      <c r="G366" s="63" t="str">
        <f>IFERROR(INDEX(Tabelle1!$C$3:$C$51,MATCH(H366,Tabelle1!$B$3:$B$51,0)),"")</f>
        <v/>
      </c>
      <c r="H366" s="64">
        <f t="shared" si="29"/>
        <v>44122</v>
      </c>
      <c r="I366" s="24"/>
    </row>
    <row r="367" spans="1:9" ht="30" customHeight="1" x14ac:dyDescent="0.3">
      <c r="A367" s="18"/>
      <c r="B367" s="18"/>
      <c r="C367" s="18"/>
      <c r="D367" s="18"/>
      <c r="E367" s="61">
        <f t="shared" si="27"/>
        <v>43</v>
      </c>
      <c r="F367" s="62">
        <f t="shared" si="28"/>
        <v>44123</v>
      </c>
      <c r="G367" s="63" t="str">
        <f>IFERROR(INDEX(Tabelle1!$C$3:$C$51,MATCH(H367,Tabelle1!$B$3:$B$51,0)),"")</f>
        <v/>
      </c>
      <c r="H367" s="64">
        <f t="shared" si="29"/>
        <v>44123</v>
      </c>
      <c r="I367" s="24"/>
    </row>
    <row r="368" spans="1:9" ht="30" customHeight="1" x14ac:dyDescent="0.3">
      <c r="A368" s="18"/>
      <c r="B368" s="18"/>
      <c r="C368" s="18"/>
      <c r="D368" s="18"/>
      <c r="E368" s="61" t="str">
        <f t="shared" si="27"/>
        <v/>
      </c>
      <c r="F368" s="62">
        <f t="shared" si="28"/>
        <v>44124</v>
      </c>
      <c r="G368" s="63" t="str">
        <f>IFERROR(INDEX(Tabelle1!$C$3:$C$51,MATCH(H368,Tabelle1!$B$3:$B$51,0)),"")</f>
        <v/>
      </c>
      <c r="H368" s="64">
        <f t="shared" si="29"/>
        <v>44124</v>
      </c>
      <c r="I368" s="24"/>
    </row>
    <row r="369" spans="1:10" ht="30" customHeight="1" x14ac:dyDescent="0.3">
      <c r="A369" s="18"/>
      <c r="B369" s="18"/>
      <c r="C369" s="18"/>
      <c r="D369" s="18"/>
      <c r="E369" s="61" t="str">
        <f t="shared" si="27"/>
        <v/>
      </c>
      <c r="F369" s="62">
        <f t="shared" si="28"/>
        <v>44125</v>
      </c>
      <c r="G369" s="63" t="str">
        <f>IFERROR(INDEX(Tabelle1!$C$3:$C$51,MATCH(H369,Tabelle1!$B$3:$B$51,0)),"")</f>
        <v/>
      </c>
      <c r="H369" s="64">
        <f t="shared" si="29"/>
        <v>44125</v>
      </c>
      <c r="I369" s="24"/>
    </row>
    <row r="370" spans="1:10" ht="30" customHeight="1" x14ac:dyDescent="0.3">
      <c r="A370" s="40" t="s">
        <v>54</v>
      </c>
      <c r="B370" s="41"/>
      <c r="C370" s="42"/>
      <c r="D370" s="18"/>
      <c r="E370" s="61" t="str">
        <f t="shared" si="27"/>
        <v/>
      </c>
      <c r="F370" s="62">
        <f t="shared" si="28"/>
        <v>44126</v>
      </c>
      <c r="G370" s="63" t="str">
        <f>IFERROR(INDEX(Tabelle1!$C$3:$C$51,MATCH(H370,Tabelle1!$B$3:$B$51,0)),"")</f>
        <v/>
      </c>
      <c r="H370" s="64">
        <f t="shared" si="29"/>
        <v>44126</v>
      </c>
      <c r="I370" s="24"/>
    </row>
    <row r="371" spans="1:10" ht="30" customHeight="1" x14ac:dyDescent="0.3">
      <c r="A371" s="43"/>
      <c r="B371" s="44"/>
      <c r="C371" s="45"/>
      <c r="D371" s="18"/>
      <c r="E371" s="61" t="str">
        <f t="shared" si="27"/>
        <v/>
      </c>
      <c r="F371" s="62">
        <f t="shared" si="28"/>
        <v>44127</v>
      </c>
      <c r="G371" s="63" t="str">
        <f>IFERROR(INDEX(Tabelle1!$C$3:$C$51,MATCH(H371,Tabelle1!$B$3:$B$51,0)),"")</f>
        <v/>
      </c>
      <c r="H371" s="64">
        <f t="shared" si="29"/>
        <v>44127</v>
      </c>
      <c r="I371" s="24"/>
    </row>
    <row r="372" spans="1:10" ht="30" customHeight="1" x14ac:dyDescent="0.3">
      <c r="A372" s="43"/>
      <c r="B372" s="44"/>
      <c r="C372" s="45"/>
      <c r="D372" s="18"/>
      <c r="E372" s="61" t="str">
        <f t="shared" si="27"/>
        <v/>
      </c>
      <c r="F372" s="62">
        <f t="shared" si="28"/>
        <v>44128</v>
      </c>
      <c r="G372" s="63" t="str">
        <f>IFERROR(INDEX(Tabelle1!$C$3:$C$51,MATCH(H372,Tabelle1!$B$3:$B$51,0)),"")</f>
        <v/>
      </c>
      <c r="H372" s="64">
        <f t="shared" si="29"/>
        <v>44128</v>
      </c>
      <c r="I372" s="24"/>
    </row>
    <row r="373" spans="1:10" ht="30" customHeight="1" x14ac:dyDescent="0.3">
      <c r="A373" s="43"/>
      <c r="B373" s="44"/>
      <c r="C373" s="45"/>
      <c r="D373" s="18"/>
      <c r="E373" s="61" t="str">
        <f t="shared" si="27"/>
        <v/>
      </c>
      <c r="F373" s="62">
        <f t="shared" si="28"/>
        <v>44129</v>
      </c>
      <c r="G373" s="63" t="str">
        <f>IFERROR(INDEX(Tabelle1!$C$3:$C$51,MATCH(H373,Tabelle1!$B$3:$B$51,0)),"")</f>
        <v/>
      </c>
      <c r="H373" s="64">
        <f t="shared" si="29"/>
        <v>44129</v>
      </c>
      <c r="I373" s="24"/>
    </row>
    <row r="374" spans="1:10" ht="30" customHeight="1" x14ac:dyDescent="0.3">
      <c r="A374" s="43"/>
      <c r="B374" s="44"/>
      <c r="C374" s="45"/>
      <c r="D374" s="18"/>
      <c r="E374" s="61">
        <f t="shared" si="27"/>
        <v>44</v>
      </c>
      <c r="F374" s="62">
        <f t="shared" si="28"/>
        <v>44130</v>
      </c>
      <c r="G374" s="63" t="str">
        <f>IFERROR(INDEX(Tabelle1!$C$3:$C$51,MATCH(H374,Tabelle1!$B$3:$B$51,0)),"")</f>
        <v/>
      </c>
      <c r="H374" s="64">
        <f t="shared" si="29"/>
        <v>44130</v>
      </c>
      <c r="I374" s="24"/>
    </row>
    <row r="375" spans="1:10" ht="30" customHeight="1" x14ac:dyDescent="0.3">
      <c r="A375" s="43"/>
      <c r="B375" s="44"/>
      <c r="C375" s="45"/>
      <c r="D375" s="18"/>
      <c r="E375" s="61" t="str">
        <f t="shared" si="27"/>
        <v/>
      </c>
      <c r="F375" s="62">
        <f t="shared" si="28"/>
        <v>44131</v>
      </c>
      <c r="G375" s="63" t="str">
        <f>IFERROR(INDEX(Tabelle1!$C$3:$C$51,MATCH(H375,Tabelle1!$B$3:$B$51,0)),"")</f>
        <v/>
      </c>
      <c r="H375" s="64">
        <f t="shared" si="29"/>
        <v>44131</v>
      </c>
      <c r="I375" s="24"/>
    </row>
    <row r="376" spans="1:10" ht="30" customHeight="1" x14ac:dyDescent="0.3">
      <c r="A376" s="43"/>
      <c r="B376" s="44"/>
      <c r="C376" s="45"/>
      <c r="D376" s="18"/>
      <c r="E376" s="61" t="str">
        <f t="shared" si="27"/>
        <v/>
      </c>
      <c r="F376" s="62">
        <f t="shared" si="28"/>
        <v>44132</v>
      </c>
      <c r="G376" s="63" t="str">
        <f>IFERROR(INDEX(Tabelle1!$C$3:$C$51,MATCH(H376,Tabelle1!$B$3:$B$51,0)),"")</f>
        <v/>
      </c>
      <c r="H376" s="64">
        <f t="shared" si="29"/>
        <v>44132</v>
      </c>
      <c r="I376" s="24"/>
    </row>
    <row r="377" spans="1:10" ht="30" customHeight="1" x14ac:dyDescent="0.3">
      <c r="A377" s="43"/>
      <c r="B377" s="44"/>
      <c r="C377" s="45"/>
      <c r="D377" s="18"/>
      <c r="E377" s="61" t="str">
        <f t="shared" si="27"/>
        <v/>
      </c>
      <c r="F377" s="62">
        <f t="shared" si="28"/>
        <v>44133</v>
      </c>
      <c r="G377" s="63" t="str">
        <f>IFERROR(INDEX(Tabelle1!$C$3:$C$51,MATCH(H377,Tabelle1!$B$3:$B$51,0)),"")</f>
        <v/>
      </c>
      <c r="H377" s="64">
        <f t="shared" si="29"/>
        <v>44133</v>
      </c>
      <c r="I377" s="24"/>
    </row>
    <row r="378" spans="1:10" ht="30" customHeight="1" x14ac:dyDescent="0.3">
      <c r="A378" s="43"/>
      <c r="B378" s="44"/>
      <c r="C378" s="45"/>
      <c r="D378" s="18"/>
      <c r="E378" s="61" t="str">
        <f t="shared" si="27"/>
        <v/>
      </c>
      <c r="F378" s="62">
        <f t="shared" si="28"/>
        <v>44134</v>
      </c>
      <c r="G378" s="63" t="str">
        <f>IFERROR(INDEX(Tabelle1!$C$3:$C$51,MATCH(H378,Tabelle1!$B$3:$B$51,0)),"")</f>
        <v/>
      </c>
      <c r="H378" s="64">
        <f t="shared" si="29"/>
        <v>44134</v>
      </c>
      <c r="I378" s="24"/>
    </row>
    <row r="379" spans="1:10" ht="30" customHeight="1" x14ac:dyDescent="0.3">
      <c r="A379" s="46"/>
      <c r="B379" s="47"/>
      <c r="C379" s="48"/>
      <c r="D379" s="18"/>
      <c r="E379" s="61" t="str">
        <f t="shared" si="27"/>
        <v/>
      </c>
      <c r="F379" s="62">
        <f t="shared" si="28"/>
        <v>44135</v>
      </c>
      <c r="G379" s="63" t="str">
        <f>IFERROR(INDEX(Tabelle1!$C$3:$C$51,MATCH(H379,Tabelle1!$B$3:$B$51,0)),"")</f>
        <v xml:space="preserve"> Reformationstag</v>
      </c>
      <c r="H379" s="64">
        <f t="shared" si="29"/>
        <v>44135</v>
      </c>
      <c r="I379" s="24"/>
    </row>
    <row r="380" spans="1:10" ht="30" customHeight="1" x14ac:dyDescent="0.3">
      <c r="A380" s="18"/>
      <c r="B380" s="18"/>
      <c r="C380" s="18"/>
      <c r="D380" s="18"/>
      <c r="E380" s="21"/>
      <c r="F380" s="20"/>
      <c r="G380" s="18"/>
      <c r="H380" s="20"/>
      <c r="I380" s="18"/>
    </row>
    <row r="381" spans="1:10" ht="39.950000000000003" customHeight="1" x14ac:dyDescent="0.5">
      <c r="A381" s="49" t="s">
        <v>7</v>
      </c>
      <c r="B381" s="50"/>
      <c r="C381" s="50"/>
      <c r="D381" s="50"/>
      <c r="E381" s="51"/>
      <c r="F381" s="52"/>
      <c r="G381" s="50"/>
      <c r="H381" s="96">
        <f>Tabelle1!$C$1</f>
        <v>2020</v>
      </c>
      <c r="I381" s="96"/>
      <c r="J381" s="16"/>
    </row>
    <row r="382" spans="1:10" x14ac:dyDescent="0.3">
      <c r="A382" s="50"/>
      <c r="B382" s="50"/>
      <c r="C382" s="50"/>
      <c r="D382" s="50"/>
      <c r="E382" s="51"/>
      <c r="F382" s="52"/>
      <c r="G382" s="50"/>
      <c r="H382" s="52"/>
      <c r="I382" s="50"/>
    </row>
    <row r="383" spans="1:10" x14ac:dyDescent="0.3">
      <c r="A383" s="50"/>
      <c r="B383" s="50"/>
      <c r="C383" s="50"/>
      <c r="D383" s="50"/>
      <c r="E383" s="68"/>
      <c r="F383" s="53"/>
      <c r="G383" s="69"/>
      <c r="H383" s="53">
        <v>11</v>
      </c>
      <c r="I383" s="50"/>
    </row>
    <row r="384" spans="1:10" x14ac:dyDescent="0.3">
      <c r="A384" s="50"/>
      <c r="B384" s="50"/>
      <c r="C384" s="50"/>
      <c r="D384" s="50"/>
      <c r="E384" s="67"/>
      <c r="F384" s="53"/>
      <c r="G384" s="55"/>
      <c r="H384" s="53"/>
      <c r="I384" s="50"/>
    </row>
    <row r="385" spans="1:9" x14ac:dyDescent="0.3">
      <c r="A385" s="50"/>
      <c r="B385" s="50"/>
      <c r="C385" s="50"/>
      <c r="D385" s="50"/>
      <c r="E385" s="67"/>
      <c r="F385" s="53">
        <f>DATE(H382,H383+1,1)-DATE(H382,H383,1)</f>
        <v>30</v>
      </c>
      <c r="G385" s="55"/>
      <c r="H385" s="53"/>
      <c r="I385" s="50"/>
    </row>
    <row r="386" spans="1:9" ht="30" customHeight="1" x14ac:dyDescent="0.35">
      <c r="A386" s="98"/>
      <c r="B386" s="98"/>
      <c r="C386" s="98"/>
      <c r="D386" s="18"/>
      <c r="E386" s="56"/>
      <c r="F386" s="99">
        <f>H387</f>
        <v>44136</v>
      </c>
      <c r="G386" s="97"/>
      <c r="H386" s="97"/>
      <c r="I386" s="22"/>
    </row>
    <row r="387" spans="1:9" ht="30" customHeight="1" x14ac:dyDescent="0.3">
      <c r="A387" s="98"/>
      <c r="B387" s="98"/>
      <c r="C387" s="98"/>
      <c r="D387" s="18"/>
      <c r="E387" s="57" t="str">
        <f t="shared" ref="E387:E416" si="30">IFERROR(IF(WEEKDAY(F387,2)=1,_xlfn.ISOWEEKNUM(H387),""),"")</f>
        <v/>
      </c>
      <c r="F387" s="58">
        <f t="shared" ref="F387:F416" si="31">H387</f>
        <v>44136</v>
      </c>
      <c r="G387" s="59" t="str">
        <f>IFERROR(INDEX(Tabelle1!$C$3:$C$51,MATCH(H387,Tabelle1!$B$3:$B$51,0)),"")</f>
        <v/>
      </c>
      <c r="H387" s="60">
        <f>DATE(Tabelle2!$C$4,Tabelle2!$S$44,1)</f>
        <v>44136</v>
      </c>
      <c r="I387" s="24"/>
    </row>
    <row r="388" spans="1:9" ht="30" customHeight="1" x14ac:dyDescent="0.3">
      <c r="A388" s="98"/>
      <c r="B388" s="98"/>
      <c r="C388" s="98"/>
      <c r="D388" s="18"/>
      <c r="E388" s="61">
        <f t="shared" si="30"/>
        <v>45</v>
      </c>
      <c r="F388" s="62">
        <f t="shared" si="31"/>
        <v>44137</v>
      </c>
      <c r="G388" s="63" t="str">
        <f>IFERROR(INDEX(Tabelle1!$C$3:$C$51,MATCH(H388,Tabelle1!$B$3:$B$51,0)),"")</f>
        <v/>
      </c>
      <c r="H388" s="64">
        <f>IFERROR(IF(MONTH(H387+1)=MONTH(H387),H387+1,""),"")</f>
        <v>44137</v>
      </c>
      <c r="I388" s="24"/>
    </row>
    <row r="389" spans="1:9" ht="30" customHeight="1" x14ac:dyDescent="0.3">
      <c r="A389" s="98"/>
      <c r="B389" s="98"/>
      <c r="C389" s="98"/>
      <c r="D389" s="18"/>
      <c r="E389" s="61" t="str">
        <f t="shared" si="30"/>
        <v/>
      </c>
      <c r="F389" s="62">
        <f t="shared" si="31"/>
        <v>44138</v>
      </c>
      <c r="G389" s="63" t="str">
        <f>IFERROR(INDEX(Tabelle1!$C$3:$C$51,MATCH(H389,Tabelle1!$B$3:$B$51,0)),"")</f>
        <v/>
      </c>
      <c r="H389" s="64">
        <f t="shared" ref="H389:H416" si="32">IFERROR(IF(MONTH(H388+1)=MONTH(H388),H388+1,""),"")</f>
        <v>44138</v>
      </c>
      <c r="I389" s="24"/>
    </row>
    <row r="390" spans="1:9" ht="30" customHeight="1" x14ac:dyDescent="0.3">
      <c r="A390" s="98"/>
      <c r="B390" s="98"/>
      <c r="C390" s="98"/>
      <c r="D390" s="18"/>
      <c r="E390" s="61" t="str">
        <f t="shared" si="30"/>
        <v/>
      </c>
      <c r="F390" s="62">
        <f t="shared" si="31"/>
        <v>44139</v>
      </c>
      <c r="G390" s="63" t="str">
        <f>IFERROR(INDEX(Tabelle1!$C$3:$C$51,MATCH(H390,Tabelle1!$B$3:$B$51,0)),"")</f>
        <v/>
      </c>
      <c r="H390" s="64">
        <f t="shared" si="32"/>
        <v>44139</v>
      </c>
      <c r="I390" s="24"/>
    </row>
    <row r="391" spans="1:9" ht="30" customHeight="1" x14ac:dyDescent="0.3">
      <c r="A391" s="98"/>
      <c r="B391" s="98"/>
      <c r="C391" s="98"/>
      <c r="D391" s="18"/>
      <c r="E391" s="61" t="str">
        <f t="shared" si="30"/>
        <v/>
      </c>
      <c r="F391" s="62">
        <f t="shared" si="31"/>
        <v>44140</v>
      </c>
      <c r="G391" s="63" t="str">
        <f>IFERROR(INDEX(Tabelle1!$C$3:$C$51,MATCH(H391,Tabelle1!$B$3:$B$51,0)),"")</f>
        <v/>
      </c>
      <c r="H391" s="64">
        <f t="shared" si="32"/>
        <v>44140</v>
      </c>
      <c r="I391" s="24"/>
    </row>
    <row r="392" spans="1:9" ht="30" customHeight="1" x14ac:dyDescent="0.3">
      <c r="A392" s="98"/>
      <c r="B392" s="98"/>
      <c r="C392" s="98"/>
      <c r="D392" s="18"/>
      <c r="E392" s="61" t="str">
        <f t="shared" si="30"/>
        <v/>
      </c>
      <c r="F392" s="62">
        <f t="shared" si="31"/>
        <v>44141</v>
      </c>
      <c r="G392" s="63" t="str">
        <f>IFERROR(INDEX(Tabelle1!$C$3:$C$51,MATCH(H392,Tabelle1!$B$3:$B$51,0)),"")</f>
        <v/>
      </c>
      <c r="H392" s="64">
        <f t="shared" si="32"/>
        <v>44141</v>
      </c>
      <c r="I392" s="24"/>
    </row>
    <row r="393" spans="1:9" ht="30" customHeight="1" x14ac:dyDescent="0.3">
      <c r="A393" s="98"/>
      <c r="B393" s="98"/>
      <c r="C393" s="98"/>
      <c r="D393" s="18"/>
      <c r="E393" s="61" t="str">
        <f t="shared" si="30"/>
        <v/>
      </c>
      <c r="F393" s="62">
        <f t="shared" si="31"/>
        <v>44142</v>
      </c>
      <c r="G393" s="63" t="str">
        <f>IFERROR(INDEX(Tabelle1!$C$3:$C$51,MATCH(H393,Tabelle1!$B$3:$B$51,0)),"")</f>
        <v/>
      </c>
      <c r="H393" s="64">
        <f t="shared" si="32"/>
        <v>44142</v>
      </c>
      <c r="I393" s="24"/>
    </row>
    <row r="394" spans="1:9" ht="30" customHeight="1" x14ac:dyDescent="0.3">
      <c r="A394" s="98"/>
      <c r="B394" s="98"/>
      <c r="C394" s="98"/>
      <c r="D394" s="18"/>
      <c r="E394" s="61" t="str">
        <f t="shared" si="30"/>
        <v/>
      </c>
      <c r="F394" s="62">
        <f t="shared" si="31"/>
        <v>44143</v>
      </c>
      <c r="G394" s="63" t="str">
        <f>IFERROR(INDEX(Tabelle1!$C$3:$C$51,MATCH(H394,Tabelle1!$B$3:$B$51,0)),"")</f>
        <v/>
      </c>
      <c r="H394" s="64">
        <f>IFERROR(IF(MONTH(H393+1)=MONTH(H393),H393+1,""),"")</f>
        <v>44143</v>
      </c>
      <c r="I394" s="24"/>
    </row>
    <row r="395" spans="1:9" ht="30" customHeight="1" x14ac:dyDescent="0.3">
      <c r="A395" s="98"/>
      <c r="B395" s="98"/>
      <c r="C395" s="98"/>
      <c r="D395" s="18"/>
      <c r="E395" s="61">
        <f t="shared" si="30"/>
        <v>46</v>
      </c>
      <c r="F395" s="62">
        <f t="shared" si="31"/>
        <v>44144</v>
      </c>
      <c r="G395" s="63" t="str">
        <f>IFERROR(INDEX(Tabelle1!$C$3:$C$51,MATCH(H395,Tabelle1!$B$3:$B$51,0)),"")</f>
        <v/>
      </c>
      <c r="H395" s="64">
        <f t="shared" si="32"/>
        <v>44144</v>
      </c>
      <c r="I395" s="24"/>
    </row>
    <row r="396" spans="1:9" ht="30" customHeight="1" x14ac:dyDescent="0.3">
      <c r="A396" s="98"/>
      <c r="B396" s="98"/>
      <c r="C396" s="98"/>
      <c r="D396" s="18"/>
      <c r="E396" s="61" t="str">
        <f t="shared" si="30"/>
        <v/>
      </c>
      <c r="F396" s="62">
        <f t="shared" si="31"/>
        <v>44145</v>
      </c>
      <c r="G396" s="63" t="str">
        <f>IFERROR(INDEX(Tabelle1!$C$3:$C$51,MATCH(H396,Tabelle1!$B$3:$B$51,0)),"")</f>
        <v/>
      </c>
      <c r="H396" s="64">
        <f t="shared" si="32"/>
        <v>44145</v>
      </c>
      <c r="I396" s="24"/>
    </row>
    <row r="397" spans="1:9" ht="30" customHeight="1" x14ac:dyDescent="0.3">
      <c r="A397" s="98"/>
      <c r="B397" s="98"/>
      <c r="C397" s="98"/>
      <c r="D397" s="18"/>
      <c r="E397" s="61" t="str">
        <f t="shared" si="30"/>
        <v/>
      </c>
      <c r="F397" s="62">
        <f t="shared" si="31"/>
        <v>44146</v>
      </c>
      <c r="G397" s="63" t="str">
        <f>IFERROR(INDEX(Tabelle1!$C$3:$C$51,MATCH(H397,Tabelle1!$B$3:$B$51,0)),"")</f>
        <v/>
      </c>
      <c r="H397" s="64">
        <f t="shared" si="32"/>
        <v>44146</v>
      </c>
      <c r="I397" s="24"/>
    </row>
    <row r="398" spans="1:9" ht="30" customHeight="1" x14ac:dyDescent="0.3">
      <c r="A398" s="23"/>
      <c r="B398" s="26" t="s">
        <v>53</v>
      </c>
      <c r="C398" s="23"/>
      <c r="D398" s="18"/>
      <c r="E398" s="61" t="str">
        <f t="shared" si="30"/>
        <v/>
      </c>
      <c r="F398" s="62">
        <f t="shared" si="31"/>
        <v>44147</v>
      </c>
      <c r="G398" s="63" t="str">
        <f>IFERROR(INDEX(Tabelle1!$C$3:$C$51,MATCH(H398,Tabelle1!$B$3:$B$51,0)),"")</f>
        <v/>
      </c>
      <c r="H398" s="64">
        <f t="shared" si="32"/>
        <v>44147</v>
      </c>
      <c r="I398" s="24"/>
    </row>
    <row r="399" spans="1:9" ht="30" customHeight="1" x14ac:dyDescent="0.3">
      <c r="A399" s="23"/>
      <c r="B399" s="23"/>
      <c r="C399" s="23"/>
      <c r="D399" s="18"/>
      <c r="E399" s="61" t="str">
        <f t="shared" si="30"/>
        <v/>
      </c>
      <c r="F399" s="62">
        <f t="shared" si="31"/>
        <v>44148</v>
      </c>
      <c r="G399" s="63" t="str">
        <f>IFERROR(INDEX(Tabelle1!$C$3:$C$51,MATCH(H399,Tabelle1!$B$3:$B$51,0)),"")</f>
        <v/>
      </c>
      <c r="H399" s="64">
        <f t="shared" si="32"/>
        <v>44148</v>
      </c>
      <c r="I399" s="24"/>
    </row>
    <row r="400" spans="1:9" ht="30" customHeight="1" x14ac:dyDescent="0.3">
      <c r="A400" s="23"/>
      <c r="B400" s="23"/>
      <c r="C400" s="23"/>
      <c r="D400" s="18"/>
      <c r="E400" s="61" t="str">
        <f t="shared" si="30"/>
        <v/>
      </c>
      <c r="F400" s="62">
        <f t="shared" si="31"/>
        <v>44149</v>
      </c>
      <c r="G400" s="63" t="str">
        <f>IFERROR(INDEX(Tabelle1!$C$3:$C$51,MATCH(H400,Tabelle1!$B$3:$B$51,0)),"")</f>
        <v/>
      </c>
      <c r="H400" s="64">
        <f t="shared" si="32"/>
        <v>44149</v>
      </c>
      <c r="I400" s="24"/>
    </row>
    <row r="401" spans="1:9" ht="30" customHeight="1" x14ac:dyDescent="0.3">
      <c r="A401" s="23"/>
      <c r="B401" s="23"/>
      <c r="C401" s="23"/>
      <c r="D401" s="18"/>
      <c r="E401" s="61" t="str">
        <f t="shared" si="30"/>
        <v/>
      </c>
      <c r="F401" s="62">
        <f t="shared" si="31"/>
        <v>44150</v>
      </c>
      <c r="G401" s="63" t="str">
        <f>IFERROR(INDEX(Tabelle1!$C$3:$C$51,MATCH(H401,Tabelle1!$B$3:$B$51,0)),"")</f>
        <v/>
      </c>
      <c r="H401" s="64">
        <f t="shared" si="32"/>
        <v>44150</v>
      </c>
      <c r="I401" s="24"/>
    </row>
    <row r="402" spans="1:9" ht="30" customHeight="1" x14ac:dyDescent="0.3">
      <c r="A402" s="23"/>
      <c r="B402" s="23"/>
      <c r="C402" s="23"/>
      <c r="D402" s="18"/>
      <c r="E402" s="61">
        <f t="shared" si="30"/>
        <v>47</v>
      </c>
      <c r="F402" s="62">
        <f t="shared" si="31"/>
        <v>44151</v>
      </c>
      <c r="G402" s="63" t="str">
        <f>IFERROR(INDEX(Tabelle1!$C$3:$C$51,MATCH(H402,Tabelle1!$B$3:$B$51,0)),"")</f>
        <v/>
      </c>
      <c r="H402" s="64">
        <f t="shared" si="32"/>
        <v>44151</v>
      </c>
      <c r="I402" s="24"/>
    </row>
    <row r="403" spans="1:9" ht="30" customHeight="1" x14ac:dyDescent="0.3">
      <c r="A403" s="18"/>
      <c r="B403" s="18"/>
      <c r="C403" s="18"/>
      <c r="D403" s="18"/>
      <c r="E403" s="61" t="str">
        <f t="shared" si="30"/>
        <v/>
      </c>
      <c r="F403" s="62">
        <f t="shared" si="31"/>
        <v>44152</v>
      </c>
      <c r="G403" s="63" t="str">
        <f>IFERROR(INDEX(Tabelle1!$C$3:$C$51,MATCH(H403,Tabelle1!$B$3:$B$51,0)),"")</f>
        <v/>
      </c>
      <c r="H403" s="64">
        <f t="shared" si="32"/>
        <v>44152</v>
      </c>
      <c r="I403" s="24"/>
    </row>
    <row r="404" spans="1:9" ht="30" customHeight="1" x14ac:dyDescent="0.3">
      <c r="A404" s="18"/>
      <c r="B404" s="18"/>
      <c r="C404" s="18"/>
      <c r="D404" s="18"/>
      <c r="E404" s="61" t="str">
        <f t="shared" si="30"/>
        <v/>
      </c>
      <c r="F404" s="62">
        <f t="shared" si="31"/>
        <v>44153</v>
      </c>
      <c r="G404" s="63" t="str">
        <f>IFERROR(INDEX(Tabelle1!$C$3:$C$51,MATCH(H404,Tabelle1!$B$3:$B$51,0)),"")</f>
        <v/>
      </c>
      <c r="H404" s="64">
        <f t="shared" si="32"/>
        <v>44153</v>
      </c>
      <c r="I404" s="24"/>
    </row>
    <row r="405" spans="1:9" ht="30" customHeight="1" x14ac:dyDescent="0.3">
      <c r="A405" s="18"/>
      <c r="B405" s="18"/>
      <c r="C405" s="18"/>
      <c r="D405" s="18"/>
      <c r="E405" s="61" t="str">
        <f t="shared" si="30"/>
        <v/>
      </c>
      <c r="F405" s="62">
        <f t="shared" si="31"/>
        <v>44154</v>
      </c>
      <c r="G405" s="63" t="str">
        <f>IFERROR(INDEX(Tabelle1!$C$3:$C$51,MATCH(H405,Tabelle1!$B$3:$B$51,0)),"")</f>
        <v/>
      </c>
      <c r="H405" s="64">
        <f t="shared" si="32"/>
        <v>44154</v>
      </c>
      <c r="I405" s="24"/>
    </row>
    <row r="406" spans="1:9" ht="30" customHeight="1" x14ac:dyDescent="0.3">
      <c r="A406" s="18"/>
      <c r="B406" s="18"/>
      <c r="C406" s="18"/>
      <c r="D406" s="18"/>
      <c r="E406" s="61" t="str">
        <f t="shared" si="30"/>
        <v/>
      </c>
      <c r="F406" s="62">
        <f t="shared" si="31"/>
        <v>44155</v>
      </c>
      <c r="G406" s="63" t="str">
        <f>IFERROR(INDEX(Tabelle1!$C$3:$C$51,MATCH(H406,Tabelle1!$B$3:$B$51,0)),"")</f>
        <v/>
      </c>
      <c r="H406" s="64">
        <f t="shared" si="32"/>
        <v>44155</v>
      </c>
      <c r="I406" s="24"/>
    </row>
    <row r="407" spans="1:9" ht="30" customHeight="1" x14ac:dyDescent="0.3">
      <c r="A407" s="40" t="s">
        <v>54</v>
      </c>
      <c r="B407" s="41"/>
      <c r="C407" s="42"/>
      <c r="D407" s="18"/>
      <c r="E407" s="61" t="str">
        <f t="shared" si="30"/>
        <v/>
      </c>
      <c r="F407" s="62">
        <f t="shared" si="31"/>
        <v>44156</v>
      </c>
      <c r="G407" s="63" t="str">
        <f>IFERROR(INDEX(Tabelle1!$C$3:$C$51,MATCH(H407,Tabelle1!$B$3:$B$51,0)),"")</f>
        <v/>
      </c>
      <c r="H407" s="64">
        <f t="shared" si="32"/>
        <v>44156</v>
      </c>
      <c r="I407" s="24"/>
    </row>
    <row r="408" spans="1:9" ht="30" customHeight="1" x14ac:dyDescent="0.3">
      <c r="A408" s="43"/>
      <c r="B408" s="44"/>
      <c r="C408" s="45"/>
      <c r="D408" s="18"/>
      <c r="E408" s="61" t="str">
        <f t="shared" si="30"/>
        <v/>
      </c>
      <c r="F408" s="62">
        <f t="shared" si="31"/>
        <v>44157</v>
      </c>
      <c r="G408" s="63" t="str">
        <f>IFERROR(INDEX(Tabelle1!$C$3:$C$51,MATCH(H408,Tabelle1!$B$3:$B$51,0)),"")</f>
        <v xml:space="preserve"> Totensonntag</v>
      </c>
      <c r="H408" s="64">
        <f t="shared" si="32"/>
        <v>44157</v>
      </c>
      <c r="I408" s="24"/>
    </row>
    <row r="409" spans="1:9" ht="30" customHeight="1" x14ac:dyDescent="0.3">
      <c r="A409" s="43"/>
      <c r="B409" s="44"/>
      <c r="C409" s="45"/>
      <c r="D409" s="18"/>
      <c r="E409" s="61">
        <f t="shared" si="30"/>
        <v>48</v>
      </c>
      <c r="F409" s="62">
        <f t="shared" si="31"/>
        <v>44158</v>
      </c>
      <c r="G409" s="63" t="str">
        <f>IFERROR(INDEX(Tabelle1!$C$3:$C$51,MATCH(H409,Tabelle1!$B$3:$B$51,0)),"")</f>
        <v/>
      </c>
      <c r="H409" s="64">
        <f t="shared" si="32"/>
        <v>44158</v>
      </c>
      <c r="I409" s="24"/>
    </row>
    <row r="410" spans="1:9" ht="30" customHeight="1" x14ac:dyDescent="0.3">
      <c r="A410" s="43"/>
      <c r="B410" s="44"/>
      <c r="C410" s="45"/>
      <c r="D410" s="18"/>
      <c r="E410" s="61" t="str">
        <f t="shared" si="30"/>
        <v/>
      </c>
      <c r="F410" s="62">
        <f t="shared" si="31"/>
        <v>44159</v>
      </c>
      <c r="G410" s="63" t="str">
        <f>IFERROR(INDEX(Tabelle1!$C$3:$C$51,MATCH(H410,Tabelle1!$B$3:$B$51,0)),"")</f>
        <v/>
      </c>
      <c r="H410" s="64">
        <f t="shared" si="32"/>
        <v>44159</v>
      </c>
      <c r="I410" s="24"/>
    </row>
    <row r="411" spans="1:9" ht="30" customHeight="1" x14ac:dyDescent="0.3">
      <c r="A411" s="43"/>
      <c r="B411" s="44"/>
      <c r="C411" s="45"/>
      <c r="D411" s="18"/>
      <c r="E411" s="61" t="str">
        <f t="shared" si="30"/>
        <v/>
      </c>
      <c r="F411" s="62">
        <f t="shared" si="31"/>
        <v>44160</v>
      </c>
      <c r="G411" s="63" t="str">
        <f>IFERROR(INDEX(Tabelle1!$C$3:$C$51,MATCH(H411,Tabelle1!$B$3:$B$51,0)),"")</f>
        <v/>
      </c>
      <c r="H411" s="64">
        <f t="shared" si="32"/>
        <v>44160</v>
      </c>
      <c r="I411" s="24"/>
    </row>
    <row r="412" spans="1:9" ht="30" customHeight="1" x14ac:dyDescent="0.3">
      <c r="A412" s="43"/>
      <c r="B412" s="44"/>
      <c r="C412" s="45"/>
      <c r="D412" s="18"/>
      <c r="E412" s="61" t="str">
        <f t="shared" si="30"/>
        <v/>
      </c>
      <c r="F412" s="62">
        <f t="shared" si="31"/>
        <v>44161</v>
      </c>
      <c r="G412" s="63" t="str">
        <f>IFERROR(INDEX(Tabelle1!$C$3:$C$51,MATCH(H412,Tabelle1!$B$3:$B$51,0)),"")</f>
        <v/>
      </c>
      <c r="H412" s="64">
        <f t="shared" si="32"/>
        <v>44161</v>
      </c>
      <c r="I412" s="24"/>
    </row>
    <row r="413" spans="1:9" ht="30" customHeight="1" x14ac:dyDescent="0.3">
      <c r="A413" s="43"/>
      <c r="B413" s="44"/>
      <c r="C413" s="45"/>
      <c r="D413" s="18"/>
      <c r="E413" s="61" t="str">
        <f t="shared" si="30"/>
        <v/>
      </c>
      <c r="F413" s="62">
        <f t="shared" si="31"/>
        <v>44162</v>
      </c>
      <c r="G413" s="63" t="str">
        <f>IFERROR(INDEX(Tabelle1!$C$3:$C$51,MATCH(H413,Tabelle1!$B$3:$B$51,0)),"")</f>
        <v/>
      </c>
      <c r="H413" s="64">
        <f t="shared" si="32"/>
        <v>44162</v>
      </c>
      <c r="I413" s="24"/>
    </row>
    <row r="414" spans="1:9" ht="30" customHeight="1" x14ac:dyDescent="0.3">
      <c r="A414" s="43"/>
      <c r="B414" s="44"/>
      <c r="C414" s="45"/>
      <c r="D414" s="18"/>
      <c r="E414" s="61" t="str">
        <f t="shared" si="30"/>
        <v/>
      </c>
      <c r="F414" s="62">
        <f t="shared" si="31"/>
        <v>44163</v>
      </c>
      <c r="G414" s="63" t="str">
        <f>IFERROR(INDEX(Tabelle1!$C$3:$C$51,MATCH(H414,Tabelle1!$B$3:$B$51,0)),"")</f>
        <v/>
      </c>
      <c r="H414" s="64">
        <f t="shared" si="32"/>
        <v>44163</v>
      </c>
      <c r="I414" s="24"/>
    </row>
    <row r="415" spans="1:9" ht="30" customHeight="1" x14ac:dyDescent="0.3">
      <c r="A415" s="43"/>
      <c r="B415" s="44"/>
      <c r="C415" s="45"/>
      <c r="D415" s="18"/>
      <c r="E415" s="61" t="str">
        <f t="shared" si="30"/>
        <v/>
      </c>
      <c r="F415" s="62">
        <f t="shared" si="31"/>
        <v>44164</v>
      </c>
      <c r="G415" s="63" t="str">
        <f>IFERROR(INDEX(Tabelle1!$C$3:$C$51,MATCH(H415,Tabelle1!$B$3:$B$51,0)),"")</f>
        <v xml:space="preserve"> 1. Advent</v>
      </c>
      <c r="H415" s="64">
        <f t="shared" si="32"/>
        <v>44164</v>
      </c>
      <c r="I415" s="24"/>
    </row>
    <row r="416" spans="1:9" ht="30" customHeight="1" x14ac:dyDescent="0.3">
      <c r="A416" s="46"/>
      <c r="B416" s="47"/>
      <c r="C416" s="48"/>
      <c r="D416" s="18"/>
      <c r="E416" s="61">
        <f t="shared" si="30"/>
        <v>49</v>
      </c>
      <c r="F416" s="62">
        <f t="shared" si="31"/>
        <v>44165</v>
      </c>
      <c r="G416" s="63" t="str">
        <f>IFERROR(INDEX(Tabelle1!$C$3:$C$51,MATCH(H416,Tabelle1!$B$3:$B$51,0)),"")</f>
        <v/>
      </c>
      <c r="H416" s="64">
        <f t="shared" si="32"/>
        <v>44165</v>
      </c>
      <c r="I416" s="24"/>
    </row>
    <row r="417" spans="1:10" ht="30" customHeight="1" x14ac:dyDescent="0.3">
      <c r="A417" s="18"/>
      <c r="B417" s="18"/>
      <c r="C417" s="18"/>
      <c r="D417" s="18"/>
      <c r="E417" s="36"/>
      <c r="F417" s="37"/>
      <c r="G417" s="38"/>
      <c r="H417" s="39"/>
      <c r="I417" s="18"/>
    </row>
    <row r="418" spans="1:10" ht="30" customHeight="1" x14ac:dyDescent="0.3">
      <c r="A418" s="18"/>
      <c r="B418" s="18"/>
      <c r="C418" s="18"/>
      <c r="D418" s="18"/>
      <c r="E418" s="21"/>
      <c r="F418" s="20"/>
      <c r="G418" s="18"/>
      <c r="H418" s="20"/>
      <c r="I418" s="18"/>
    </row>
    <row r="419" spans="1:10" ht="39.950000000000003" customHeight="1" x14ac:dyDescent="0.5">
      <c r="A419" s="49" t="s">
        <v>7</v>
      </c>
      <c r="B419" s="50"/>
      <c r="C419" s="50"/>
      <c r="D419" s="50"/>
      <c r="E419" s="51"/>
      <c r="F419" s="52"/>
      <c r="G419" s="50"/>
      <c r="H419" s="96">
        <f>Tabelle1!$C$1</f>
        <v>2020</v>
      </c>
      <c r="I419" s="96"/>
      <c r="J419" s="16"/>
    </row>
    <row r="420" spans="1:10" x14ac:dyDescent="0.3">
      <c r="A420" s="50"/>
      <c r="B420" s="50"/>
      <c r="C420" s="50"/>
      <c r="D420" s="50"/>
      <c r="E420" s="51"/>
      <c r="F420" s="52"/>
      <c r="G420" s="50"/>
      <c r="H420" s="52"/>
      <c r="I420" s="50"/>
    </row>
    <row r="421" spans="1:10" x14ac:dyDescent="0.3">
      <c r="A421" s="50"/>
      <c r="B421" s="50"/>
      <c r="C421" s="50"/>
      <c r="D421" s="50"/>
      <c r="E421" s="68"/>
      <c r="F421" s="53"/>
      <c r="G421" s="69"/>
      <c r="H421" s="53">
        <v>12</v>
      </c>
      <c r="I421" s="50"/>
    </row>
    <row r="422" spans="1:10" x14ac:dyDescent="0.3">
      <c r="A422" s="50"/>
      <c r="B422" s="50"/>
      <c r="C422" s="50"/>
      <c r="D422" s="50"/>
      <c r="E422" s="67"/>
      <c r="F422" s="53"/>
      <c r="G422" s="55"/>
      <c r="H422" s="53"/>
      <c r="I422" s="50"/>
    </row>
    <row r="423" spans="1:10" x14ac:dyDescent="0.3">
      <c r="A423" s="50"/>
      <c r="B423" s="50"/>
      <c r="C423" s="50"/>
      <c r="D423" s="50"/>
      <c r="E423" s="67"/>
      <c r="F423" s="53">
        <f>DATE(H420,H421+1,1)-DATE(H420,H421,1)</f>
        <v>31</v>
      </c>
      <c r="G423" s="55"/>
      <c r="H423" s="53"/>
      <c r="I423" s="50"/>
    </row>
    <row r="424" spans="1:10" ht="30" customHeight="1" x14ac:dyDescent="0.35">
      <c r="A424" s="98"/>
      <c r="B424" s="98"/>
      <c r="C424" s="98"/>
      <c r="D424" s="18"/>
      <c r="E424" s="56"/>
      <c r="F424" s="97">
        <f>H425</f>
        <v>44166</v>
      </c>
      <c r="G424" s="97"/>
      <c r="H424" s="97"/>
      <c r="I424" s="22"/>
    </row>
    <row r="425" spans="1:10" ht="30" customHeight="1" x14ac:dyDescent="0.3">
      <c r="A425" s="98"/>
      <c r="B425" s="98"/>
      <c r="C425" s="98"/>
      <c r="D425" s="18"/>
      <c r="E425" s="57" t="str">
        <f>IFERROR(IF(WEEKDAY(F425,2)=1,_xlfn.ISOWEEKNUM(H425),""),"")</f>
        <v/>
      </c>
      <c r="F425" s="58">
        <f>H425</f>
        <v>44166</v>
      </c>
      <c r="G425" s="59" t="str">
        <f>IFERROR(INDEX(Tabelle1!$C$3:$C$51,MATCH(H425,Tabelle1!$B$3:$B$51,0)),"")</f>
        <v/>
      </c>
      <c r="H425" s="60">
        <f>DATE(Tabelle2!$C$4,Tabelle2!$W$44,1)</f>
        <v>44166</v>
      </c>
      <c r="I425" s="24"/>
    </row>
    <row r="426" spans="1:10" ht="30" customHeight="1" x14ac:dyDescent="0.3">
      <c r="A426" s="98"/>
      <c r="B426" s="98"/>
      <c r="C426" s="98"/>
      <c r="D426" s="18"/>
      <c r="E426" s="61" t="str">
        <f t="shared" ref="E426:E455" si="33">IFERROR(IF(WEEKDAY(F426,2)=1,_xlfn.ISOWEEKNUM(H426),""),"")</f>
        <v/>
      </c>
      <c r="F426" s="62">
        <f t="shared" ref="F426:F455" si="34">H426</f>
        <v>44167</v>
      </c>
      <c r="G426" s="63" t="str">
        <f>IFERROR(INDEX(Tabelle1!$C$3:$C$51,MATCH(H426,Tabelle1!$B$3:$B$51,0)),"")</f>
        <v/>
      </c>
      <c r="H426" s="64">
        <f>IFERROR(IF(MONTH(H425+1)=MONTH(H425),H425+1,""),"")</f>
        <v>44167</v>
      </c>
      <c r="I426" s="24"/>
    </row>
    <row r="427" spans="1:10" ht="30" customHeight="1" x14ac:dyDescent="0.3">
      <c r="A427" s="98"/>
      <c r="B427" s="98"/>
      <c r="C427" s="98"/>
      <c r="D427" s="18"/>
      <c r="E427" s="61" t="str">
        <f t="shared" si="33"/>
        <v/>
      </c>
      <c r="F427" s="62">
        <f t="shared" si="34"/>
        <v>44168</v>
      </c>
      <c r="G427" s="63" t="str">
        <f>IFERROR(INDEX(Tabelle1!$C$3:$C$51,MATCH(H427,Tabelle1!$B$3:$B$51,0)),"")</f>
        <v/>
      </c>
      <c r="H427" s="64">
        <f t="shared" ref="H427:H455" si="35">IFERROR(IF(MONTH(H426+1)=MONTH(H426),H426+1,""),"")</f>
        <v>44168</v>
      </c>
      <c r="I427" s="24"/>
    </row>
    <row r="428" spans="1:10" ht="30" customHeight="1" x14ac:dyDescent="0.3">
      <c r="A428" s="98"/>
      <c r="B428" s="98"/>
      <c r="C428" s="98"/>
      <c r="D428" s="18"/>
      <c r="E428" s="61" t="str">
        <f t="shared" si="33"/>
        <v/>
      </c>
      <c r="F428" s="62">
        <f t="shared" si="34"/>
        <v>44169</v>
      </c>
      <c r="G428" s="63" t="str">
        <f>IFERROR(INDEX(Tabelle1!$C$3:$C$51,MATCH(H428,Tabelle1!$B$3:$B$51,0)),"")</f>
        <v/>
      </c>
      <c r="H428" s="64">
        <f t="shared" si="35"/>
        <v>44169</v>
      </c>
      <c r="I428" s="24"/>
    </row>
    <row r="429" spans="1:10" ht="30" customHeight="1" x14ac:dyDescent="0.3">
      <c r="A429" s="98"/>
      <c r="B429" s="98"/>
      <c r="C429" s="98"/>
      <c r="D429" s="18"/>
      <c r="E429" s="61" t="str">
        <f t="shared" si="33"/>
        <v/>
      </c>
      <c r="F429" s="62">
        <f t="shared" si="34"/>
        <v>44170</v>
      </c>
      <c r="G429" s="63" t="str">
        <f>IFERROR(INDEX(Tabelle1!$C$3:$C$51,MATCH(H429,Tabelle1!$B$3:$B$51,0)),"")</f>
        <v/>
      </c>
      <c r="H429" s="64">
        <f t="shared" si="35"/>
        <v>44170</v>
      </c>
      <c r="I429" s="24"/>
    </row>
    <row r="430" spans="1:10" ht="30" customHeight="1" x14ac:dyDescent="0.3">
      <c r="A430" s="98"/>
      <c r="B430" s="98"/>
      <c r="C430" s="98"/>
      <c r="D430" s="18"/>
      <c r="E430" s="61" t="str">
        <f t="shared" si="33"/>
        <v/>
      </c>
      <c r="F430" s="62">
        <f t="shared" si="34"/>
        <v>44171</v>
      </c>
      <c r="G430" s="63" t="str">
        <f>IFERROR(INDEX(Tabelle1!$C$3:$C$51,MATCH(H430,Tabelle1!$B$3:$B$51,0)),"")</f>
        <v xml:space="preserve"> Nikolaus</v>
      </c>
      <c r="H430" s="64">
        <f t="shared" si="35"/>
        <v>44171</v>
      </c>
      <c r="I430" s="24"/>
    </row>
    <row r="431" spans="1:10" ht="30" customHeight="1" x14ac:dyDescent="0.3">
      <c r="A431" s="98"/>
      <c r="B431" s="98"/>
      <c r="C431" s="98"/>
      <c r="D431" s="18"/>
      <c r="E431" s="61">
        <f t="shared" si="33"/>
        <v>50</v>
      </c>
      <c r="F431" s="62">
        <f t="shared" si="34"/>
        <v>44172</v>
      </c>
      <c r="G431" s="63" t="str">
        <f>IFERROR(INDEX(Tabelle1!$C$3:$C$51,MATCH(H431,Tabelle1!$B$3:$B$51,0)),"")</f>
        <v/>
      </c>
      <c r="H431" s="64">
        <f t="shared" si="35"/>
        <v>44172</v>
      </c>
      <c r="I431" s="24"/>
    </row>
    <row r="432" spans="1:10" ht="30" customHeight="1" x14ac:dyDescent="0.3">
      <c r="A432" s="98"/>
      <c r="B432" s="98"/>
      <c r="C432" s="98"/>
      <c r="D432" s="18"/>
      <c r="E432" s="61" t="str">
        <f t="shared" si="33"/>
        <v/>
      </c>
      <c r="F432" s="62">
        <f t="shared" si="34"/>
        <v>44173</v>
      </c>
      <c r="G432" s="63" t="str">
        <f>IFERROR(INDEX(Tabelle1!$C$3:$C$51,MATCH(H432,Tabelle1!$B$3:$B$51,0)),"")</f>
        <v/>
      </c>
      <c r="H432" s="64">
        <f>IFERROR(IF(MONTH(H431+1)=MONTH(H431),H431+1,""),"")</f>
        <v>44173</v>
      </c>
      <c r="I432" s="24"/>
    </row>
    <row r="433" spans="1:9" ht="30" customHeight="1" x14ac:dyDescent="0.3">
      <c r="A433" s="98"/>
      <c r="B433" s="98"/>
      <c r="C433" s="98"/>
      <c r="D433" s="18"/>
      <c r="E433" s="61" t="str">
        <f t="shared" si="33"/>
        <v/>
      </c>
      <c r="F433" s="62">
        <f t="shared" si="34"/>
        <v>44174</v>
      </c>
      <c r="G433" s="63" t="str">
        <f>IFERROR(INDEX(Tabelle1!$C$3:$C$51,MATCH(H433,Tabelle1!$B$3:$B$51,0)),"")</f>
        <v/>
      </c>
      <c r="H433" s="64">
        <f t="shared" si="35"/>
        <v>44174</v>
      </c>
      <c r="I433" s="24"/>
    </row>
    <row r="434" spans="1:9" ht="30" customHeight="1" x14ac:dyDescent="0.3">
      <c r="A434" s="98"/>
      <c r="B434" s="98"/>
      <c r="C434" s="98"/>
      <c r="D434" s="18"/>
      <c r="E434" s="61" t="str">
        <f t="shared" si="33"/>
        <v/>
      </c>
      <c r="F434" s="62">
        <f t="shared" si="34"/>
        <v>44175</v>
      </c>
      <c r="G434" s="63" t="str">
        <f>IFERROR(INDEX(Tabelle1!$C$3:$C$51,MATCH(H434,Tabelle1!$B$3:$B$51,0)),"")</f>
        <v/>
      </c>
      <c r="H434" s="64">
        <f t="shared" si="35"/>
        <v>44175</v>
      </c>
      <c r="I434" s="24"/>
    </row>
    <row r="435" spans="1:9" ht="30" customHeight="1" x14ac:dyDescent="0.3">
      <c r="A435" s="98"/>
      <c r="B435" s="98"/>
      <c r="C435" s="98"/>
      <c r="D435" s="18"/>
      <c r="E435" s="61" t="str">
        <f t="shared" si="33"/>
        <v/>
      </c>
      <c r="F435" s="62">
        <f t="shared" si="34"/>
        <v>44176</v>
      </c>
      <c r="G435" s="63" t="str">
        <f>IFERROR(INDEX(Tabelle1!$C$3:$C$51,MATCH(H435,Tabelle1!$B$3:$B$51,0)),"")</f>
        <v/>
      </c>
      <c r="H435" s="64">
        <f t="shared" si="35"/>
        <v>44176</v>
      </c>
      <c r="I435" s="24"/>
    </row>
    <row r="436" spans="1:9" ht="30" customHeight="1" x14ac:dyDescent="0.3">
      <c r="A436" s="23"/>
      <c r="B436" s="26" t="s">
        <v>53</v>
      </c>
      <c r="C436" s="23"/>
      <c r="D436" s="18"/>
      <c r="E436" s="61" t="str">
        <f t="shared" si="33"/>
        <v/>
      </c>
      <c r="F436" s="62">
        <f t="shared" si="34"/>
        <v>44177</v>
      </c>
      <c r="G436" s="63" t="str">
        <f>IFERROR(INDEX(Tabelle1!$C$3:$C$51,MATCH(H436,Tabelle1!$B$3:$B$51,0)),"")</f>
        <v/>
      </c>
      <c r="H436" s="64">
        <f t="shared" si="35"/>
        <v>44177</v>
      </c>
      <c r="I436" s="24"/>
    </row>
    <row r="437" spans="1:9" ht="30" customHeight="1" x14ac:dyDescent="0.3">
      <c r="A437" s="23"/>
      <c r="B437" s="23"/>
      <c r="C437" s="23"/>
      <c r="D437" s="18"/>
      <c r="E437" s="61" t="str">
        <f t="shared" si="33"/>
        <v/>
      </c>
      <c r="F437" s="62">
        <f t="shared" si="34"/>
        <v>44178</v>
      </c>
      <c r="G437" s="63" t="str">
        <f>IFERROR(INDEX(Tabelle1!$C$3:$C$51,MATCH(H437,Tabelle1!$B$3:$B$51,0)),"")</f>
        <v xml:space="preserve"> 3. Advent</v>
      </c>
      <c r="H437" s="64">
        <f t="shared" si="35"/>
        <v>44178</v>
      </c>
      <c r="I437" s="24"/>
    </row>
    <row r="438" spans="1:9" ht="30" customHeight="1" x14ac:dyDescent="0.3">
      <c r="A438" s="23"/>
      <c r="B438" s="23"/>
      <c r="C438" s="23"/>
      <c r="D438" s="18"/>
      <c r="E438" s="61">
        <f t="shared" si="33"/>
        <v>51</v>
      </c>
      <c r="F438" s="62">
        <f t="shared" si="34"/>
        <v>44179</v>
      </c>
      <c r="G438" s="63" t="str">
        <f>IFERROR(INDEX(Tabelle1!$C$3:$C$51,MATCH(H438,Tabelle1!$B$3:$B$51,0)),"")</f>
        <v/>
      </c>
      <c r="H438" s="64">
        <f t="shared" si="35"/>
        <v>44179</v>
      </c>
      <c r="I438" s="24"/>
    </row>
    <row r="439" spans="1:9" ht="30" customHeight="1" x14ac:dyDescent="0.3">
      <c r="A439" s="23"/>
      <c r="B439" s="23"/>
      <c r="C439" s="23"/>
      <c r="D439" s="18"/>
      <c r="E439" s="61" t="str">
        <f t="shared" si="33"/>
        <v/>
      </c>
      <c r="F439" s="62">
        <f t="shared" si="34"/>
        <v>44180</v>
      </c>
      <c r="G439" s="63" t="str">
        <f>IFERROR(INDEX(Tabelle1!$C$3:$C$51,MATCH(H439,Tabelle1!$B$3:$B$51,0)),"")</f>
        <v/>
      </c>
      <c r="H439" s="64">
        <f t="shared" si="35"/>
        <v>44180</v>
      </c>
      <c r="I439" s="24"/>
    </row>
    <row r="440" spans="1:9" ht="30" customHeight="1" x14ac:dyDescent="0.3">
      <c r="A440" s="23"/>
      <c r="B440" s="23"/>
      <c r="C440" s="23"/>
      <c r="D440" s="18"/>
      <c r="E440" s="61" t="str">
        <f t="shared" si="33"/>
        <v/>
      </c>
      <c r="F440" s="62">
        <f t="shared" si="34"/>
        <v>44181</v>
      </c>
      <c r="G440" s="63" t="str">
        <f>IFERROR(INDEX(Tabelle1!$C$3:$C$51,MATCH(H440,Tabelle1!$B$3:$B$51,0)),"")</f>
        <v/>
      </c>
      <c r="H440" s="64">
        <f t="shared" si="35"/>
        <v>44181</v>
      </c>
      <c r="I440" s="24"/>
    </row>
    <row r="441" spans="1:9" ht="30" customHeight="1" x14ac:dyDescent="0.3">
      <c r="A441" s="18"/>
      <c r="B441" s="18"/>
      <c r="C441" s="18"/>
      <c r="D441" s="18"/>
      <c r="E441" s="61" t="str">
        <f t="shared" si="33"/>
        <v/>
      </c>
      <c r="F441" s="62">
        <f t="shared" si="34"/>
        <v>44182</v>
      </c>
      <c r="G441" s="63" t="str">
        <f>IFERROR(INDEX(Tabelle1!$C$3:$C$51,MATCH(H441,Tabelle1!$B$3:$B$51,0)),"")</f>
        <v/>
      </c>
      <c r="H441" s="64">
        <f t="shared" si="35"/>
        <v>44182</v>
      </c>
      <c r="I441" s="24"/>
    </row>
    <row r="442" spans="1:9" ht="30" customHeight="1" x14ac:dyDescent="0.3">
      <c r="A442" s="18"/>
      <c r="B442" s="18"/>
      <c r="C442" s="18"/>
      <c r="D442" s="18"/>
      <c r="E442" s="61" t="str">
        <f t="shared" si="33"/>
        <v/>
      </c>
      <c r="F442" s="62">
        <f t="shared" si="34"/>
        <v>44183</v>
      </c>
      <c r="G442" s="63" t="str">
        <f>IFERROR(INDEX(Tabelle1!$C$3:$C$51,MATCH(H442,Tabelle1!$B$3:$B$51,0)),"")</f>
        <v/>
      </c>
      <c r="H442" s="64">
        <f t="shared" si="35"/>
        <v>44183</v>
      </c>
      <c r="I442" s="24"/>
    </row>
    <row r="443" spans="1:9" ht="30" customHeight="1" x14ac:dyDescent="0.3">
      <c r="A443" s="18"/>
      <c r="B443" s="18"/>
      <c r="C443" s="18"/>
      <c r="D443" s="18"/>
      <c r="E443" s="61" t="str">
        <f t="shared" si="33"/>
        <v/>
      </c>
      <c r="F443" s="62">
        <f t="shared" si="34"/>
        <v>44184</v>
      </c>
      <c r="G443" s="63" t="str">
        <f>IFERROR(INDEX(Tabelle1!$C$3:$C$51,MATCH(H443,Tabelle1!$B$3:$B$51,0)),"")</f>
        <v/>
      </c>
      <c r="H443" s="64">
        <f t="shared" si="35"/>
        <v>44184</v>
      </c>
      <c r="I443" s="24"/>
    </row>
    <row r="444" spans="1:9" ht="30" customHeight="1" x14ac:dyDescent="0.3">
      <c r="A444" s="44"/>
      <c r="B444" s="44"/>
      <c r="C444" s="44"/>
      <c r="D444" s="18"/>
      <c r="E444" s="61" t="str">
        <f t="shared" si="33"/>
        <v/>
      </c>
      <c r="F444" s="62">
        <f t="shared" si="34"/>
        <v>44185</v>
      </c>
      <c r="G444" s="63" t="str">
        <f>IFERROR(INDEX(Tabelle1!$C$3:$C$51,MATCH(H444,Tabelle1!$B$3:$B$51,0)),"")</f>
        <v xml:space="preserve"> 4. Advent</v>
      </c>
      <c r="H444" s="64">
        <f t="shared" si="35"/>
        <v>44185</v>
      </c>
      <c r="I444" s="24"/>
    </row>
    <row r="445" spans="1:9" ht="30" customHeight="1" x14ac:dyDescent="0.3">
      <c r="A445" s="44"/>
      <c r="B445" s="44"/>
      <c r="C445" s="44"/>
      <c r="D445" s="18"/>
      <c r="E445" s="61">
        <f t="shared" si="33"/>
        <v>52</v>
      </c>
      <c r="F445" s="62">
        <f t="shared" si="34"/>
        <v>44186</v>
      </c>
      <c r="G445" s="63" t="str">
        <f>IFERROR(INDEX(Tabelle1!$C$3:$C$51,MATCH(H445,Tabelle1!$B$3:$B$51,0)),"")</f>
        <v/>
      </c>
      <c r="H445" s="64">
        <f t="shared" si="35"/>
        <v>44186</v>
      </c>
      <c r="I445" s="24"/>
    </row>
    <row r="446" spans="1:9" ht="30" customHeight="1" x14ac:dyDescent="0.3">
      <c r="A446" s="40" t="s">
        <v>54</v>
      </c>
      <c r="B446" s="41"/>
      <c r="C446" s="42"/>
      <c r="D446" s="18"/>
      <c r="E446" s="61" t="str">
        <f t="shared" si="33"/>
        <v/>
      </c>
      <c r="F446" s="62">
        <f t="shared" si="34"/>
        <v>44187</v>
      </c>
      <c r="G446" s="63" t="str">
        <f>IFERROR(INDEX(Tabelle1!$C$3:$C$51,MATCH(H446,Tabelle1!$B$3:$B$51,0)),"")</f>
        <v/>
      </c>
      <c r="H446" s="64">
        <f t="shared" si="35"/>
        <v>44187</v>
      </c>
      <c r="I446" s="24"/>
    </row>
    <row r="447" spans="1:9" ht="30" customHeight="1" x14ac:dyDescent="0.3">
      <c r="A447" s="43"/>
      <c r="B447" s="44"/>
      <c r="C447" s="45"/>
      <c r="D447" s="18"/>
      <c r="E447" s="61" t="str">
        <f t="shared" si="33"/>
        <v/>
      </c>
      <c r="F447" s="62">
        <f t="shared" si="34"/>
        <v>44188</v>
      </c>
      <c r="G447" s="63" t="str">
        <f>IFERROR(INDEX(Tabelle1!$C$3:$C$51,MATCH(H447,Tabelle1!$B$3:$B$51,0)),"")</f>
        <v/>
      </c>
      <c r="H447" s="64">
        <f t="shared" si="35"/>
        <v>44188</v>
      </c>
      <c r="I447" s="24"/>
    </row>
    <row r="448" spans="1:9" ht="30" customHeight="1" x14ac:dyDescent="0.3">
      <c r="A448" s="43"/>
      <c r="B448" s="44"/>
      <c r="C448" s="45"/>
      <c r="D448" s="18"/>
      <c r="E448" s="61" t="str">
        <f t="shared" si="33"/>
        <v/>
      </c>
      <c r="F448" s="62">
        <f t="shared" si="34"/>
        <v>44189</v>
      </c>
      <c r="G448" s="63" t="str">
        <f>IFERROR(INDEX(Tabelle1!$C$3:$C$51,MATCH(H448,Tabelle1!$B$3:$B$51,0)),"")</f>
        <v xml:space="preserve"> Heiliger Abend</v>
      </c>
      <c r="H448" s="64">
        <f t="shared" si="35"/>
        <v>44189</v>
      </c>
      <c r="I448" s="24"/>
    </row>
    <row r="449" spans="1:9" ht="30" customHeight="1" x14ac:dyDescent="0.3">
      <c r="A449" s="43"/>
      <c r="B449" s="44"/>
      <c r="C449" s="45"/>
      <c r="D449" s="18"/>
      <c r="E449" s="61" t="str">
        <f t="shared" si="33"/>
        <v/>
      </c>
      <c r="F449" s="62">
        <f t="shared" si="34"/>
        <v>44190</v>
      </c>
      <c r="G449" s="63" t="str">
        <f>IFERROR(INDEX(Tabelle1!$C$3:$C$51,MATCH(H449,Tabelle1!$B$3:$B$51,0)),"")</f>
        <v xml:space="preserve"> 1. Weihnachtsfeiertag</v>
      </c>
      <c r="H449" s="64">
        <f t="shared" si="35"/>
        <v>44190</v>
      </c>
      <c r="I449" s="24"/>
    </row>
    <row r="450" spans="1:9" ht="30" customHeight="1" x14ac:dyDescent="0.3">
      <c r="A450" s="43"/>
      <c r="B450" s="44"/>
      <c r="C450" s="45"/>
      <c r="D450" s="18"/>
      <c r="E450" s="61" t="str">
        <f t="shared" si="33"/>
        <v/>
      </c>
      <c r="F450" s="62">
        <f t="shared" si="34"/>
        <v>44191</v>
      </c>
      <c r="G450" s="63" t="str">
        <f>IFERROR(INDEX(Tabelle1!$C$3:$C$51,MATCH(H450,Tabelle1!$B$3:$B$51,0)),"")</f>
        <v xml:space="preserve"> 2. Weihnachtsfeiertag</v>
      </c>
      <c r="H450" s="64">
        <f t="shared" si="35"/>
        <v>44191</v>
      </c>
      <c r="I450" s="24"/>
    </row>
    <row r="451" spans="1:9" ht="30" customHeight="1" x14ac:dyDescent="0.3">
      <c r="A451" s="43"/>
      <c r="B451" s="44"/>
      <c r="C451" s="45"/>
      <c r="D451" s="18"/>
      <c r="E451" s="61" t="str">
        <f t="shared" si="33"/>
        <v/>
      </c>
      <c r="F451" s="62">
        <f t="shared" si="34"/>
        <v>44192</v>
      </c>
      <c r="G451" s="63" t="str">
        <f>IFERROR(INDEX(Tabelle1!$C$3:$C$51,MATCH(H451,Tabelle1!$B$3:$B$51,0)),"")</f>
        <v/>
      </c>
      <c r="H451" s="64">
        <f t="shared" si="35"/>
        <v>44192</v>
      </c>
      <c r="I451" s="24"/>
    </row>
    <row r="452" spans="1:9" ht="30" customHeight="1" x14ac:dyDescent="0.3">
      <c r="A452" s="43"/>
      <c r="B452" s="44"/>
      <c r="C452" s="45"/>
      <c r="D452" s="18"/>
      <c r="E452" s="61">
        <f t="shared" si="33"/>
        <v>53</v>
      </c>
      <c r="F452" s="62">
        <f t="shared" si="34"/>
        <v>44193</v>
      </c>
      <c r="G452" s="63" t="str">
        <f>IFERROR(INDEX(Tabelle1!$C$3:$C$51,MATCH(H452,Tabelle1!$B$3:$B$51,0)),"")</f>
        <v/>
      </c>
      <c r="H452" s="64">
        <f t="shared" si="35"/>
        <v>44193</v>
      </c>
      <c r="I452" s="24"/>
    </row>
    <row r="453" spans="1:9" ht="30" customHeight="1" x14ac:dyDescent="0.3">
      <c r="A453" s="43"/>
      <c r="B453" s="44"/>
      <c r="C453" s="45"/>
      <c r="D453" s="18"/>
      <c r="E453" s="61" t="str">
        <f t="shared" si="33"/>
        <v/>
      </c>
      <c r="F453" s="62">
        <f t="shared" si="34"/>
        <v>44194</v>
      </c>
      <c r="G453" s="63" t="str">
        <f>IFERROR(INDEX(Tabelle1!$C$3:$C$51,MATCH(H453,Tabelle1!$B$3:$B$51,0)),"")</f>
        <v/>
      </c>
      <c r="H453" s="64">
        <f t="shared" si="35"/>
        <v>44194</v>
      </c>
      <c r="I453" s="24"/>
    </row>
    <row r="454" spans="1:9" ht="30" customHeight="1" x14ac:dyDescent="0.3">
      <c r="A454" s="43"/>
      <c r="B454" s="44"/>
      <c r="C454" s="45"/>
      <c r="D454" s="18"/>
      <c r="E454" s="61" t="str">
        <f t="shared" si="33"/>
        <v/>
      </c>
      <c r="F454" s="62">
        <f t="shared" si="34"/>
        <v>44195</v>
      </c>
      <c r="G454" s="63" t="str">
        <f>IFERROR(INDEX(Tabelle1!$C$3:$C$51,MATCH(H454,Tabelle1!$B$3:$B$51,0)),"")</f>
        <v/>
      </c>
      <c r="H454" s="64">
        <f t="shared" si="35"/>
        <v>44195</v>
      </c>
      <c r="I454" s="24"/>
    </row>
    <row r="455" spans="1:9" ht="30" customHeight="1" x14ac:dyDescent="0.3">
      <c r="A455" s="46"/>
      <c r="B455" s="47"/>
      <c r="C455" s="48"/>
      <c r="D455" s="18"/>
      <c r="E455" s="61" t="str">
        <f t="shared" si="33"/>
        <v/>
      </c>
      <c r="F455" s="62">
        <f t="shared" si="34"/>
        <v>44196</v>
      </c>
      <c r="G455" s="63" t="str">
        <f>IFERROR(INDEX(Tabelle1!$C$3:$C$51,MATCH(H455,Tabelle1!$B$3:$B$51,0)),"")</f>
        <v xml:space="preserve"> Silvester</v>
      </c>
      <c r="H455" s="64">
        <f t="shared" si="35"/>
        <v>44196</v>
      </c>
      <c r="I455" s="24"/>
    </row>
    <row r="456" spans="1:9" ht="30" customHeight="1" x14ac:dyDescent="0.3">
      <c r="A456" s="18"/>
      <c r="B456" s="18"/>
      <c r="C456" s="18"/>
      <c r="D456" s="18"/>
      <c r="E456" s="21"/>
      <c r="F456" s="20"/>
      <c r="G456" s="18"/>
      <c r="H456" s="20"/>
      <c r="I456" s="18"/>
    </row>
  </sheetData>
  <sheetProtection algorithmName="SHA-512" hashValue="auAg+95MMF7ifiHl+7nR/As+n/3Zdh15RCsYpPfL+qNN5G4dQOVx+YWOdkZzAhkZG1daHE7D03C1NiXLV6kcsA==" saltValue="U29butlSPPl7GmGiYEunlg==" spinCount="100000" sheet="1" scenarios="1" selectLockedCells="1"/>
  <mergeCells count="36">
    <mergeCell ref="H1:I1"/>
    <mergeCell ref="A6:C17"/>
    <mergeCell ref="F6:H6"/>
    <mergeCell ref="H39:I39"/>
    <mergeCell ref="A44:C55"/>
    <mergeCell ref="F44:H44"/>
    <mergeCell ref="H77:I77"/>
    <mergeCell ref="A82:C93"/>
    <mergeCell ref="F82:H82"/>
    <mergeCell ref="H115:I115"/>
    <mergeCell ref="A120:C131"/>
    <mergeCell ref="F120:H120"/>
    <mergeCell ref="H153:I153"/>
    <mergeCell ref="A158:C169"/>
    <mergeCell ref="F158:H158"/>
    <mergeCell ref="H191:I191"/>
    <mergeCell ref="A196:C207"/>
    <mergeCell ref="F196:H196"/>
    <mergeCell ref="H229:I229"/>
    <mergeCell ref="A234:C245"/>
    <mergeCell ref="F234:H234"/>
    <mergeCell ref="H267:I267"/>
    <mergeCell ref="A272:C283"/>
    <mergeCell ref="F272:H272"/>
    <mergeCell ref="H305:I305"/>
    <mergeCell ref="A310:C321"/>
    <mergeCell ref="F310:H310"/>
    <mergeCell ref="H343:I343"/>
    <mergeCell ref="A348:C359"/>
    <mergeCell ref="F348:H348"/>
    <mergeCell ref="H381:I381"/>
    <mergeCell ref="A386:C397"/>
    <mergeCell ref="F386:H386"/>
    <mergeCell ref="H419:I419"/>
    <mergeCell ref="A424:C435"/>
    <mergeCell ref="F424:H424"/>
  </mergeCells>
  <conditionalFormatting sqref="F7:H38">
    <cfRule type="expression" dxfId="52" priority="50">
      <formula>AND(WEEKDAY(F7,2)&gt;5,ISNUMBER(F7))</formula>
    </cfRule>
  </conditionalFormatting>
  <conditionalFormatting sqref="F45:H73">
    <cfRule type="expression" dxfId="51" priority="49">
      <formula>AND(WEEKDAY(F45,2)&gt;5,ISNUMBER(F45))</formula>
    </cfRule>
  </conditionalFormatting>
  <conditionalFormatting sqref="F83:H113">
    <cfRule type="expression" dxfId="50" priority="47">
      <formula>AND(WEEKDAY(F83,2)&gt;5,ISNUMBER(F83))</formula>
    </cfRule>
  </conditionalFormatting>
  <conditionalFormatting sqref="F121:H150">
    <cfRule type="expression" dxfId="49" priority="46">
      <formula>AND(WEEKDAY(F121,2)&gt;5,ISNUMBER(F121))</formula>
    </cfRule>
  </conditionalFormatting>
  <conditionalFormatting sqref="F159:H189">
    <cfRule type="expression" dxfId="48" priority="44">
      <formula>AND(WEEKDAY(F159,2)&gt;5,ISNUMBER(F159))</formula>
    </cfRule>
  </conditionalFormatting>
  <conditionalFormatting sqref="F197:H226">
    <cfRule type="expression" dxfId="47" priority="43">
      <formula>AND(WEEKDAY(F197,2)&gt;5,ISNUMBER(F197))</formula>
    </cfRule>
  </conditionalFormatting>
  <conditionalFormatting sqref="F235:H265">
    <cfRule type="expression" dxfId="46" priority="42">
      <formula>AND(WEEKDAY(F235,2)&gt;5,ISNUMBER(F235))</formula>
    </cfRule>
  </conditionalFormatting>
  <conditionalFormatting sqref="F273:H303">
    <cfRule type="expression" dxfId="45" priority="41">
      <formula>AND(WEEKDAY(F273,2)&gt;5,ISNUMBER(F273))</formula>
    </cfRule>
  </conditionalFormatting>
  <conditionalFormatting sqref="F311:H340">
    <cfRule type="expression" dxfId="44" priority="40">
      <formula>AND(WEEKDAY(F311,2)&gt;5,ISNUMBER(F311))</formula>
    </cfRule>
  </conditionalFormatting>
  <conditionalFormatting sqref="F349:H379">
    <cfRule type="expression" dxfId="43" priority="39">
      <formula>AND(WEEKDAY(F349,2)&gt;5,ISNUMBER(F349))</formula>
    </cfRule>
  </conditionalFormatting>
  <conditionalFormatting sqref="F387:H417">
    <cfRule type="expression" dxfId="42" priority="38">
      <formula>AND(WEEKDAY(F387,2)&gt;5,ISNUMBER(F387))</formula>
    </cfRule>
  </conditionalFormatting>
  <conditionalFormatting sqref="F425:H455">
    <cfRule type="expression" dxfId="41" priority="37">
      <formula>AND(WEEKDAY(F425,2)&gt;5,ISNUMBER(F425))</formula>
    </cfRule>
  </conditionalFormatting>
  <conditionalFormatting sqref="G7:G37">
    <cfRule type="expression" dxfId="40" priority="36">
      <formula>(WEEKDAY(F7,2)&gt;5)</formula>
    </cfRule>
  </conditionalFormatting>
  <conditionalFormatting sqref="G45:G73">
    <cfRule type="expression" dxfId="39" priority="35">
      <formula>(WEEKDAY(F45,2)&gt;5)</formula>
    </cfRule>
  </conditionalFormatting>
  <conditionalFormatting sqref="G83:G113">
    <cfRule type="expression" dxfId="38" priority="34">
      <formula>(WEEKDAY(F83,2)&gt;5)</formula>
    </cfRule>
  </conditionalFormatting>
  <conditionalFormatting sqref="G121:G150">
    <cfRule type="expression" dxfId="37" priority="33">
      <formula>(WEEKDAY(F121,2)&gt;5)</formula>
    </cfRule>
  </conditionalFormatting>
  <conditionalFormatting sqref="G159:G189">
    <cfRule type="expression" dxfId="36" priority="32">
      <formula>(WEEKDAY(F159,2)&gt;5)</formula>
    </cfRule>
  </conditionalFormatting>
  <conditionalFormatting sqref="G197:G226">
    <cfRule type="expression" dxfId="35" priority="31">
      <formula>(WEEKDAY(F197,2)&gt;5)</formula>
    </cfRule>
  </conditionalFormatting>
  <conditionalFormatting sqref="G235:G265">
    <cfRule type="expression" dxfId="34" priority="30">
      <formula>(WEEKDAY(F235,2)&gt;5)</formula>
    </cfRule>
  </conditionalFormatting>
  <conditionalFormatting sqref="G273:G303">
    <cfRule type="expression" dxfId="33" priority="29">
      <formula>(WEEKDAY(F273,2)&gt;5)</formula>
    </cfRule>
  </conditionalFormatting>
  <conditionalFormatting sqref="G311:G340">
    <cfRule type="expression" dxfId="32" priority="28">
      <formula>(WEEKDAY(F311,2)&gt;5)</formula>
    </cfRule>
  </conditionalFormatting>
  <conditionalFormatting sqref="G349:G379">
    <cfRule type="expression" dxfId="31" priority="27">
      <formula>(WEEKDAY(F349,2)&gt;5)</formula>
    </cfRule>
  </conditionalFormatting>
  <conditionalFormatting sqref="G387:G416">
    <cfRule type="expression" dxfId="30" priority="26">
      <formula>(WEEKDAY(F387,2)&gt;5)</formula>
    </cfRule>
  </conditionalFormatting>
  <conditionalFormatting sqref="G425:G455">
    <cfRule type="expression" dxfId="29" priority="25">
      <formula>(WEEKDAY(F425,2)&gt;5)</formula>
    </cfRule>
  </conditionalFormatting>
  <pageMargins left="0.59055118110236227" right="0.39370078740157483" top="0.70866141732283472" bottom="0.59055118110236227" header="0.31496062992125984" footer="0.31496062992125984"/>
  <pageSetup paperSize="9" scale="70" orientation="portrait" horizontalDpi="0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8" id="{0AEED539-AC07-4300-976A-4F77163F0DDD}">
            <xm:f>VLOOKUP(H7:I7,Tabelle1!$B$3:$B$21,1,0)</xm:f>
            <x14:dxf>
              <font>
                <b/>
                <i val="0"/>
              </font>
              <fill>
                <patternFill>
                  <bgColor theme="2" tint="-9.9948118533890809E-2"/>
                </patternFill>
              </fill>
            </x14:dxf>
          </x14:cfRule>
          <xm:sqref>H7:H38 H83:H113 H159:H189 H197:H226 H235:H265 H273:H303 H311:H340 H349:H379 H387:H417 H425:H455</xm:sqref>
        </x14:conditionalFormatting>
        <x14:conditionalFormatting xmlns:xm="http://schemas.microsoft.com/office/excel/2006/main">
          <x14:cfRule type="expression" priority="51" id="{366DEE90-648E-475D-9382-0125A5AA04E6}">
            <xm:f>VLOOKUP(H45:I45,Tabelle1!$B$3:$B$21,1,0)</xm:f>
            <x14:dxf>
              <font>
                <b/>
                <i val="0"/>
              </font>
              <fill>
                <patternFill>
                  <bgColor theme="2"/>
                </patternFill>
              </fill>
            </x14:dxf>
          </x14:cfRule>
          <xm:sqref>H45:H73</xm:sqref>
        </x14:conditionalFormatting>
        <x14:conditionalFormatting xmlns:xm="http://schemas.microsoft.com/office/excel/2006/main">
          <x14:cfRule type="expression" priority="45" id="{191FB62B-77FE-423C-BFAF-29DCDFFBCD33}">
            <xm:f>VLOOKUP(F121:F121,Tabelle1!$B$3:$B$21,1,0)</xm:f>
            <x14:dxf>
              <font>
                <b/>
                <i val="0"/>
              </font>
              <fill>
                <patternFill>
                  <bgColor theme="2" tint="-9.9948118533890809E-2"/>
                </patternFill>
              </fill>
            </x14:dxf>
          </x14:cfRule>
          <xm:sqref>F121:H150</xm:sqref>
        </x14:conditionalFormatting>
        <x14:conditionalFormatting xmlns:xm="http://schemas.microsoft.com/office/excel/2006/main">
          <x14:cfRule type="expression" priority="52" id="{B46084B8-36AC-49E4-9AAE-0ED472F46D37}">
            <xm:f>VLOOKUP(F7:H7,Tabelle1!$B$3:$B$21,1,0)</xm:f>
            <x14:dxf>
              <font>
                <b/>
                <i val="0"/>
              </font>
              <fill>
                <patternFill>
                  <bgColor theme="2" tint="-9.9948118533890809E-2"/>
                </patternFill>
              </fill>
            </x14:dxf>
          </x14:cfRule>
          <xm:sqref>F7:G38 F83:G113 F159:G189 F197:G226 F235:G265 F273:G303 F311:G340 F349:G379 F387:G417 F425:G455</xm:sqref>
        </x14:conditionalFormatting>
        <x14:conditionalFormatting xmlns:xm="http://schemas.microsoft.com/office/excel/2006/main">
          <x14:cfRule type="expression" priority="53" id="{37DD5BBA-8571-4065-A7FC-540A8D252486}">
            <xm:f>VLOOKUP(F45:H45,Tabelle1!$B$3:$B$21,1,0)</xm:f>
            <x14:dxf>
              <font>
                <b/>
                <i val="0"/>
              </font>
              <fill>
                <patternFill>
                  <bgColor theme="2"/>
                </patternFill>
              </fill>
            </x14:dxf>
          </x14:cfRule>
          <xm:sqref>F45:G73</xm:sqref>
        </x14:conditionalFormatting>
        <x14:conditionalFormatting xmlns:xm="http://schemas.microsoft.com/office/excel/2006/main">
          <x14:cfRule type="expression" priority="24" id="{A36F9E97-E7BC-4B7C-9F3F-583755FD5107}">
            <xm:f>VLOOKUP(F7:H7,Tabelle1!$B$3:$B$21,1,0)</xm:f>
            <x14:dxf>
              <font>
                <b/>
                <i/>
              </font>
              <fill>
                <patternFill>
                  <bgColor theme="2" tint="-9.9948118533890809E-2"/>
                </patternFill>
              </fill>
            </x14:dxf>
          </x14:cfRule>
          <xm:sqref>G7:G37</xm:sqref>
        </x14:conditionalFormatting>
        <x14:conditionalFormatting xmlns:xm="http://schemas.microsoft.com/office/excel/2006/main">
          <x14:cfRule type="expression" priority="23" id="{4C986C70-981A-424C-B459-96C215E067BB}">
            <xm:f>VLOOKUP(F45:H45,Tabelle1!$B$3:$B$21,1,0)</xm:f>
            <x14:dxf>
              <font>
                <b/>
                <i/>
              </font>
              <fill>
                <patternFill>
                  <bgColor theme="2" tint="-9.9948118533890809E-2"/>
                </patternFill>
              </fill>
            </x14:dxf>
          </x14:cfRule>
          <xm:sqref>G45:G73</xm:sqref>
        </x14:conditionalFormatting>
        <x14:conditionalFormatting xmlns:xm="http://schemas.microsoft.com/office/excel/2006/main">
          <x14:cfRule type="expression" priority="22" id="{E017B7D1-DBBD-4FCC-AB12-703B50D7679A}">
            <xm:f>VLOOKUP(F83:H83,Tabelle1!$B$3:$B$21,1,0)</xm:f>
            <x14:dxf>
              <font>
                <b/>
                <i/>
              </font>
              <fill>
                <patternFill>
                  <bgColor theme="2" tint="-9.9948118533890809E-2"/>
                </patternFill>
              </fill>
            </x14:dxf>
          </x14:cfRule>
          <xm:sqref>G83:G113</xm:sqref>
        </x14:conditionalFormatting>
        <x14:conditionalFormatting xmlns:xm="http://schemas.microsoft.com/office/excel/2006/main">
          <x14:cfRule type="expression" priority="21" id="{E86C54FC-65E4-404A-A58E-E309B5B2A09A}">
            <xm:f>VLOOKUP(F121:H121,Tabelle1!$B$3:$B$21,1,0)</xm:f>
            <x14:dxf>
              <font>
                <b/>
                <i/>
              </font>
              <fill>
                <patternFill>
                  <bgColor theme="2" tint="-9.9948118533890809E-2"/>
                </patternFill>
              </fill>
            </x14:dxf>
          </x14:cfRule>
          <xm:sqref>G121:G150</xm:sqref>
        </x14:conditionalFormatting>
        <x14:conditionalFormatting xmlns:xm="http://schemas.microsoft.com/office/excel/2006/main">
          <x14:cfRule type="expression" priority="20" id="{88D04071-B428-4C13-9735-08EF2DE13B96}">
            <xm:f>VLOOKUP(F159:H159,Tabelle1!$B$3:$B$21,1,0)</xm:f>
            <x14:dxf>
              <font>
                <b/>
                <i/>
              </font>
              <fill>
                <patternFill>
                  <bgColor theme="2" tint="-9.9948118533890809E-2"/>
                </patternFill>
              </fill>
            </x14:dxf>
          </x14:cfRule>
          <xm:sqref>G159:G189</xm:sqref>
        </x14:conditionalFormatting>
        <x14:conditionalFormatting xmlns:xm="http://schemas.microsoft.com/office/excel/2006/main">
          <x14:cfRule type="expression" priority="19" id="{CA1D6691-1D58-4C90-8C57-2A13C932F504}">
            <xm:f>VLOOKUP(F197:H197,Tabelle1!$B$3:$B$21,1,0)</xm:f>
            <x14:dxf>
              <font>
                <b/>
                <i/>
              </font>
              <fill>
                <patternFill>
                  <bgColor theme="2" tint="-9.9948118533890809E-2"/>
                </patternFill>
              </fill>
            </x14:dxf>
          </x14:cfRule>
          <xm:sqref>G197:G226</xm:sqref>
        </x14:conditionalFormatting>
        <x14:conditionalFormatting xmlns:xm="http://schemas.microsoft.com/office/excel/2006/main">
          <x14:cfRule type="expression" priority="18" id="{50E7E0D7-6836-4E1C-9119-FF0425B816A6}">
            <xm:f>VLOOKUP(F235:H235,Tabelle1!$B$3:$B$21,1,0)</xm:f>
            <x14:dxf>
              <font>
                <b/>
                <i/>
              </font>
              <fill>
                <patternFill>
                  <bgColor theme="2" tint="-9.9948118533890809E-2"/>
                </patternFill>
              </fill>
            </x14:dxf>
          </x14:cfRule>
          <xm:sqref>G235:G265</xm:sqref>
        </x14:conditionalFormatting>
        <x14:conditionalFormatting xmlns:xm="http://schemas.microsoft.com/office/excel/2006/main">
          <x14:cfRule type="expression" priority="17" id="{4991F4CD-67ED-4764-B934-BB26954EE260}">
            <xm:f>VLOOKUP(F273:H273,Tabelle1!$B$3:$B$21,1,0)</xm:f>
            <x14:dxf>
              <font>
                <b/>
                <i/>
              </font>
              <fill>
                <patternFill>
                  <bgColor theme="2" tint="-9.9948118533890809E-2"/>
                </patternFill>
              </fill>
            </x14:dxf>
          </x14:cfRule>
          <xm:sqref>G273:G303</xm:sqref>
        </x14:conditionalFormatting>
        <x14:conditionalFormatting xmlns:xm="http://schemas.microsoft.com/office/excel/2006/main">
          <x14:cfRule type="expression" priority="16" id="{EACCE9E0-1188-470E-87FD-9E9A865D8686}">
            <xm:f>VLOOKUP(F311:H311,Tabelle1!$B$3:$B$21,1,0)</xm:f>
            <x14:dxf>
              <font>
                <b/>
                <i/>
              </font>
              <fill>
                <patternFill>
                  <bgColor theme="2" tint="-9.9948118533890809E-2"/>
                </patternFill>
              </fill>
            </x14:dxf>
          </x14:cfRule>
          <xm:sqref>G311:G340</xm:sqref>
        </x14:conditionalFormatting>
        <x14:conditionalFormatting xmlns:xm="http://schemas.microsoft.com/office/excel/2006/main">
          <x14:cfRule type="expression" priority="15" id="{5EA2C597-A6BB-456E-A840-7FB7207783F8}">
            <xm:f>VLOOKUP(F349:H349,Tabelle1!$B$3:$B$21,1,0)</xm:f>
            <x14:dxf>
              <font>
                <b/>
                <i/>
              </font>
              <fill>
                <patternFill>
                  <bgColor theme="2" tint="-9.9948118533890809E-2"/>
                </patternFill>
              </fill>
            </x14:dxf>
          </x14:cfRule>
          <xm:sqref>G349:G379</xm:sqref>
        </x14:conditionalFormatting>
        <x14:conditionalFormatting xmlns:xm="http://schemas.microsoft.com/office/excel/2006/main">
          <x14:cfRule type="expression" priority="14" id="{CFD47227-4A8C-4306-8A52-55EA8D9CA64F}">
            <xm:f>VLOOKUP(F387:H387,Tabelle1!$B$3:$B$21,1,0)</xm:f>
            <x14:dxf>
              <font>
                <b/>
                <i/>
              </font>
              <fill>
                <patternFill>
                  <bgColor theme="2" tint="-9.9948118533890809E-2"/>
                </patternFill>
              </fill>
            </x14:dxf>
          </x14:cfRule>
          <xm:sqref>G387:G416</xm:sqref>
        </x14:conditionalFormatting>
        <x14:conditionalFormatting xmlns:xm="http://schemas.microsoft.com/office/excel/2006/main">
          <x14:cfRule type="expression" priority="13" id="{AC14E230-5004-438F-B0FA-BA87712C752C}">
            <xm:f>VLOOKUP(F425:H425,Tabelle1!$B$3:$B$21,1,0)</xm:f>
            <x14:dxf>
              <font>
                <b/>
                <i/>
              </font>
              <fill>
                <patternFill>
                  <bgColor theme="2" tint="-9.9948118533890809E-2"/>
                </patternFill>
              </fill>
            </x14:dxf>
          </x14:cfRule>
          <xm:sqref>G425:G455</xm:sqref>
        </x14:conditionalFormatting>
        <x14:conditionalFormatting xmlns:xm="http://schemas.microsoft.com/office/excel/2006/main">
          <x14:cfRule type="expression" priority="12" id="{5609EC79-BD0C-4900-B883-A56D75EA84BF}">
            <xm:f>VLOOKUP(F7:H7,Tabelle1!$B$22:$B$51,1,0)</xm:f>
            <x14:dxf>
              <font>
                <b val="0"/>
                <i/>
              </font>
            </x14:dxf>
          </x14:cfRule>
          <xm:sqref>G7:G37</xm:sqref>
        </x14:conditionalFormatting>
        <x14:conditionalFormatting xmlns:xm="http://schemas.microsoft.com/office/excel/2006/main">
          <x14:cfRule type="expression" priority="11" id="{515BB813-BF9D-40B7-B70E-C2FCC57C3E61}">
            <xm:f>VLOOKUP(F45:H45,Tabelle1!$B$22:$B$51,1,0)</xm:f>
            <x14:dxf>
              <font>
                <b val="0"/>
                <i/>
              </font>
            </x14:dxf>
          </x14:cfRule>
          <xm:sqref>G45:G73</xm:sqref>
        </x14:conditionalFormatting>
        <x14:conditionalFormatting xmlns:xm="http://schemas.microsoft.com/office/excel/2006/main">
          <x14:cfRule type="expression" priority="10" id="{F1749699-A036-468D-9E86-EC7FB76CA250}">
            <xm:f>VLOOKUP(F83:H83,Tabelle1!$B$22:$B$51,1,0)</xm:f>
            <x14:dxf>
              <font>
                <b val="0"/>
                <i/>
              </font>
            </x14:dxf>
          </x14:cfRule>
          <xm:sqref>G83:G113</xm:sqref>
        </x14:conditionalFormatting>
        <x14:conditionalFormatting xmlns:xm="http://schemas.microsoft.com/office/excel/2006/main">
          <x14:cfRule type="expression" priority="9" id="{A32A3635-BA98-47F7-9DC5-546DD79284B6}">
            <xm:f>VLOOKUP(F121:H121,Tabelle1!$B$22:$B$51,1,0)</xm:f>
            <x14:dxf>
              <font>
                <b val="0"/>
                <i/>
              </font>
            </x14:dxf>
          </x14:cfRule>
          <xm:sqref>G121:G150</xm:sqref>
        </x14:conditionalFormatting>
        <x14:conditionalFormatting xmlns:xm="http://schemas.microsoft.com/office/excel/2006/main">
          <x14:cfRule type="expression" priority="8" id="{C0599E2C-C56D-4B7B-A68D-34B940CFB8EC}">
            <xm:f>VLOOKUP(F159:H159,Tabelle1!$B$22:$B$51,1,0)</xm:f>
            <x14:dxf>
              <font>
                <b val="0"/>
                <i/>
              </font>
            </x14:dxf>
          </x14:cfRule>
          <xm:sqref>G159:G189</xm:sqref>
        </x14:conditionalFormatting>
        <x14:conditionalFormatting xmlns:xm="http://schemas.microsoft.com/office/excel/2006/main">
          <x14:cfRule type="expression" priority="7" id="{45D99DC8-6432-4A62-B548-0922D98F58E2}">
            <xm:f>VLOOKUP(F197:H197,Tabelle1!$B$22:$B$51,1,0)</xm:f>
            <x14:dxf>
              <font>
                <b val="0"/>
                <i/>
              </font>
            </x14:dxf>
          </x14:cfRule>
          <xm:sqref>G197:G226</xm:sqref>
        </x14:conditionalFormatting>
        <x14:conditionalFormatting xmlns:xm="http://schemas.microsoft.com/office/excel/2006/main">
          <x14:cfRule type="expression" priority="6" id="{E21895DD-C9BE-4DBB-93AC-D3FDE6FF5F94}">
            <xm:f>VLOOKUP(F235:H235,Tabelle1!$B$22:$B$51,1,0)</xm:f>
            <x14:dxf>
              <font>
                <b val="0"/>
                <i/>
              </font>
            </x14:dxf>
          </x14:cfRule>
          <xm:sqref>G235:G265</xm:sqref>
        </x14:conditionalFormatting>
        <x14:conditionalFormatting xmlns:xm="http://schemas.microsoft.com/office/excel/2006/main">
          <x14:cfRule type="expression" priority="5" id="{36B0A06B-09A7-4CB5-BB81-FCB902F080E7}">
            <xm:f>VLOOKUP(F273:H273,Tabelle1!$B$22:$B$51,1,0)</xm:f>
            <x14:dxf>
              <font>
                <b val="0"/>
                <i/>
              </font>
            </x14:dxf>
          </x14:cfRule>
          <xm:sqref>G273:G303</xm:sqref>
        </x14:conditionalFormatting>
        <x14:conditionalFormatting xmlns:xm="http://schemas.microsoft.com/office/excel/2006/main">
          <x14:cfRule type="expression" priority="4" id="{E86E2891-8507-44F0-81AC-F61444B92DC1}">
            <xm:f>VLOOKUP(F311:H311,Tabelle1!$B$22:$B$51,1,0)</xm:f>
            <x14:dxf>
              <font>
                <b val="0"/>
                <i/>
              </font>
            </x14:dxf>
          </x14:cfRule>
          <xm:sqref>G311:G340</xm:sqref>
        </x14:conditionalFormatting>
        <x14:conditionalFormatting xmlns:xm="http://schemas.microsoft.com/office/excel/2006/main">
          <x14:cfRule type="expression" priority="3" id="{088AF1D9-20B3-421E-AE4C-EB9F512179B1}">
            <xm:f>VLOOKUP(F349:H349,Tabelle1!$B$22:$B$51,1,0)</xm:f>
            <x14:dxf>
              <font>
                <b val="0"/>
                <i/>
              </font>
            </x14:dxf>
          </x14:cfRule>
          <xm:sqref>G349:G379</xm:sqref>
        </x14:conditionalFormatting>
        <x14:conditionalFormatting xmlns:xm="http://schemas.microsoft.com/office/excel/2006/main">
          <x14:cfRule type="expression" priority="2" id="{A95E8F7B-4014-4992-9EFE-35B6A95CE767}">
            <xm:f>VLOOKUP(F387:H387,Tabelle1!$B$22:$B$51,1,0)</xm:f>
            <x14:dxf>
              <font>
                <b val="0"/>
                <i/>
              </font>
            </x14:dxf>
          </x14:cfRule>
          <xm:sqref>G387:G416</xm:sqref>
        </x14:conditionalFormatting>
        <x14:conditionalFormatting xmlns:xm="http://schemas.microsoft.com/office/excel/2006/main">
          <x14:cfRule type="expression" priority="1" id="{CDFC6DDC-1E58-4447-A282-FEE85A5E6019}">
            <xm:f>VLOOKUP(F425:H425,Tabelle1!$B$22:$B$51,1,0)</xm:f>
            <x14:dxf>
              <font>
                <b val="0"/>
                <i/>
              </font>
            </x14:dxf>
          </x14:cfRule>
          <xm:sqref>G425:G455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</vt:i4>
      </vt:variant>
      <vt:variant>
        <vt:lpstr>Benannte Bereiche</vt:lpstr>
      </vt:variant>
      <vt:variant>
        <vt:i4>5</vt:i4>
      </vt:variant>
    </vt:vector>
  </HeadingPairs>
  <TitlesOfParts>
    <vt:vector size="10" baseType="lpstr">
      <vt:lpstr>Tabelle1</vt:lpstr>
      <vt:lpstr>Tabelle2</vt:lpstr>
      <vt:lpstr>Vögel</vt:lpstr>
      <vt:lpstr>Natur</vt:lpstr>
      <vt:lpstr>Brücken</vt:lpstr>
      <vt:lpstr>Brücken!Druckbereich</vt:lpstr>
      <vt:lpstr>Natur!Druckbereich</vt:lpstr>
      <vt:lpstr>Tabelle1!Druckbereich</vt:lpstr>
      <vt:lpstr>Tabelle2!Druckbereich</vt:lpstr>
      <vt:lpstr>Vögel!Druckbereich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Anett Dreuse</dc:creator>
  <cp:lastModifiedBy>Anett Dreuse</cp:lastModifiedBy>
  <cp:lastPrinted>2020-04-10T19:00:50Z</cp:lastPrinted>
  <dcterms:created xsi:type="dcterms:W3CDTF">2020-04-07T17:23:55Z</dcterms:created>
  <dcterms:modified xsi:type="dcterms:W3CDTF">2020-04-10T19:02:37Z</dcterms:modified>
</cp:coreProperties>
</file>